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bility Score Generator" sheetId="1" r:id="rId3"/>
    <sheet state="visible" name="Template" sheetId="2" r:id="rId4"/>
    <sheet state="visible" name="Sword Persons Example Character" sheetId="3" r:id="rId5"/>
    <sheet state="hidden" name="Example Funnel Characters" sheetId="4" r:id="rId6"/>
    <sheet state="hidden" name="Protected Values" sheetId="5" r:id="rId7"/>
  </sheets>
  <definedNames>
    <definedName localSheetId="3" name="Ability_Scores">'Example Funnel Characters'!$C$1:$C$6</definedName>
    <definedName name="Speed">'Protected Values'!$D$4:$D$28</definedName>
    <definedName name="Ability_Score_Modifiers">'Protected Values'!$B$2:$B$19</definedName>
    <definedName name="RidingHorseSpeed">'Protected Values'!$H$4:$H$43</definedName>
    <definedName name="HorseSpeed">'Protected Values'!$F$4:$F$84</definedName>
    <definedName name="Ability_Scores">Template!$C$1:$C$6</definedName>
    <definedName localSheetId="2" name="Ability_Scores">'Sword Persons Example Character'!$C$1:$C$6</definedName>
  </definedNames>
  <calcPr/>
</workbook>
</file>

<file path=xl/sharedStrings.xml><?xml version="1.0" encoding="utf-8"?>
<sst xmlns="http://schemas.openxmlformats.org/spreadsheetml/2006/main" count="561" uniqueCount="139">
  <si>
    <t>Copy rolls here, then paste with (Ctrl+Shift+V)</t>
  </si>
  <si>
    <t>Ability Scores Rolls</t>
  </si>
  <si>
    <t>Strength</t>
  </si>
  <si>
    <t>Dexterity</t>
  </si>
  <si>
    <t>Constitution</t>
  </si>
  <si>
    <t>Intelligence</t>
  </si>
  <si>
    <t>Wisdom</t>
  </si>
  <si>
    <t>Charisma</t>
  </si>
  <si>
    <t>Name:</t>
  </si>
  <si>
    <t>Strength:</t>
  </si>
  <si>
    <t>Notes</t>
  </si>
  <si>
    <t>Key</t>
  </si>
  <si>
    <t>Dexterity:</t>
  </si>
  <si>
    <t>Do  not fill</t>
  </si>
  <si>
    <t>Class:</t>
  </si>
  <si>
    <t>Constitution:</t>
  </si>
  <si>
    <t>Change freely</t>
  </si>
  <si>
    <t>Intelligence:</t>
  </si>
  <si>
    <t>Fill once at character creation</t>
  </si>
  <si>
    <t>Level:</t>
  </si>
  <si>
    <t>Wisdom:</t>
  </si>
  <si>
    <t>Only change when levelling up</t>
  </si>
  <si>
    <t>Charisma:</t>
  </si>
  <si>
    <t>Equipment Slot</t>
  </si>
  <si>
    <t>Hit Points:</t>
  </si>
  <si>
    <t>Max Hit Points:</t>
  </si>
  <si>
    <t>Armor Class:</t>
  </si>
  <si>
    <t>Saving Throw:</t>
  </si>
  <si>
    <t>XP:</t>
  </si>
  <si>
    <t>XP to Next Level:</t>
  </si>
  <si>
    <t>Melee Attack:</t>
  </si>
  <si>
    <t>Ranged Attack:</t>
  </si>
  <si>
    <t>Weapons:</t>
  </si>
  <si>
    <t>Damage:</t>
  </si>
  <si>
    <t>Langues: Common,</t>
  </si>
  <si>
    <t>Equipment</t>
  </si>
  <si>
    <t>Large Items:</t>
  </si>
  <si>
    <t>Encumbrance</t>
  </si>
  <si>
    <t>Weights:</t>
  </si>
  <si>
    <t>0-4 stone = 120'</t>
  </si>
  <si>
    <t>Large Items</t>
  </si>
  <si>
    <t>5-6 stone = 90'</t>
  </si>
  <si>
    <t>7-8 stone = 60'</t>
  </si>
  <si>
    <t>Gold:</t>
  </si>
  <si>
    <t>Silver:</t>
  </si>
  <si>
    <t>9-16 stone = 30' and encumbered</t>
  </si>
  <si>
    <t>Copper:</t>
  </si>
  <si>
    <t>Argent:</t>
  </si>
  <si>
    <t>Up to 250 coins weigh 1/4 Stone</t>
  </si>
  <si>
    <t>Armor:</t>
  </si>
  <si>
    <t>Armor Weight:</t>
  </si>
  <si>
    <t>Total Weight:</t>
  </si>
  <si>
    <t>Speed:</t>
  </si>
  <si>
    <r>
      <rPr>
        <rFont val="EB Garamond"/>
        <b/>
      </rPr>
      <t xml:space="preserve">Name </t>
    </r>
    <r>
      <rPr>
        <rFont val="EB Garamond"/>
        <b val="0"/>
      </rPr>
      <t>(Mount Type)</t>
    </r>
  </si>
  <si>
    <t>Horse Encumbrance</t>
  </si>
  <si>
    <t>12+ on a d20</t>
  </si>
  <si>
    <t>0-40 stone = 120'</t>
  </si>
  <si>
    <t>Rider</t>
  </si>
  <si>
    <t>41-80 stone = 60'</t>
  </si>
  <si>
    <t>Riding Horse Encumbrance</t>
  </si>
  <si>
    <t>0-20 stone = 240'</t>
  </si>
  <si>
    <t>21-40 stone = 120'</t>
  </si>
  <si>
    <t>Barding</t>
  </si>
  <si>
    <t>Barding  Weight:</t>
  </si>
  <si>
    <t>Playor Karactr</t>
  </si>
  <si>
    <t>Spells:</t>
  </si>
  <si>
    <t>I: Magic Missile, Unseen Servant</t>
  </si>
  <si>
    <t>Filled once at character creation</t>
  </si>
  <si>
    <t>Magic-User</t>
  </si>
  <si>
    <t>II:</t>
  </si>
  <si>
    <t>Only changed when levelling up</t>
  </si>
  <si>
    <t>III:</t>
  </si>
  <si>
    <t>Changed freely</t>
  </si>
  <si>
    <t>IV:</t>
  </si>
  <si>
    <t>V:</t>
  </si>
  <si>
    <t>9 [10]</t>
  </si>
  <si>
    <t>VI:</t>
  </si>
  <si>
    <t>+2 on saves vs magic</t>
  </si>
  <si>
    <t>Staff</t>
  </si>
  <si>
    <t>Dagger</t>
  </si>
  <si>
    <t>1d6</t>
  </si>
  <si>
    <t>1d4</t>
  </si>
  <si>
    <t>Langues: Common, High Augustine, Bestial</t>
  </si>
  <si>
    <t>Catalyst</t>
  </si>
  <si>
    <t>Torches (3)</t>
  </si>
  <si>
    <t>Tinderbox</t>
  </si>
  <si>
    <t>Amulet</t>
  </si>
  <si>
    <t>Silver Bar x3</t>
  </si>
  <si>
    <t>Loyalty</t>
  </si>
  <si>
    <t>Retainy</t>
  </si>
  <si>
    <t>Bonus Damage: 1</t>
  </si>
  <si>
    <t>7+ on 2d6</t>
  </si>
  <si>
    <t>Cleave (Extra attack after killing and enemy) 1 per round</t>
  </si>
  <si>
    <t>Fighter</t>
  </si>
  <si>
    <t>4 [15]</t>
  </si>
  <si>
    <t>Sword</t>
  </si>
  <si>
    <t>Bow</t>
  </si>
  <si>
    <t>1d8+1</t>
  </si>
  <si>
    <t>1d6+1</t>
  </si>
  <si>
    <t>Langues: Common</t>
  </si>
  <si>
    <t>Shield</t>
  </si>
  <si>
    <t>Arrows (18)</t>
  </si>
  <si>
    <t>Crowbar</t>
  </si>
  <si>
    <t>Large Item:s</t>
  </si>
  <si>
    <t>Chain</t>
  </si>
  <si>
    <r>
      <rPr>
        <rFont val="EB Garamond"/>
        <b/>
      </rPr>
      <t xml:space="preserve">Horsey </t>
    </r>
    <r>
      <rPr>
        <rFont val="EB Garamond"/>
        <b val="0"/>
      </rPr>
      <t>(Horse)</t>
    </r>
  </si>
  <si>
    <t>Waterskin</t>
  </si>
  <si>
    <t>Pickaxe</t>
  </si>
  <si>
    <t>8 Rations</t>
  </si>
  <si>
    <t>Tent</t>
  </si>
  <si>
    <t>Shovel</t>
  </si>
  <si>
    <t>Firsty</t>
  </si>
  <si>
    <t>Scribe</t>
  </si>
  <si>
    <t>Langues: Common, Thulian</t>
  </si>
  <si>
    <t>Parchment (20)</t>
  </si>
  <si>
    <t>Quill and Ink</t>
  </si>
  <si>
    <t>Seconder</t>
  </si>
  <si>
    <t>Watch</t>
  </si>
  <si>
    <t>Mace</t>
  </si>
  <si>
    <t>Langues: Common, Auxilia</t>
  </si>
  <si>
    <t>Preserved Rations</t>
  </si>
  <si>
    <t>Besty III</t>
  </si>
  <si>
    <t>Apprentice Alchemist</t>
  </si>
  <si>
    <t>Snakeroot</t>
  </si>
  <si>
    <t>Naphtha</t>
  </si>
  <si>
    <t>Fourthlen</t>
  </si>
  <si>
    <t>Woodcutter</t>
  </si>
  <si>
    <t>Axe</t>
  </si>
  <si>
    <t>Langues: Common, Low Speech</t>
  </si>
  <si>
    <t>50' of Rope</t>
  </si>
  <si>
    <t>Ability Score Modifiers</t>
  </si>
  <si>
    <t>Speed</t>
  </si>
  <si>
    <t>Horse Speed</t>
  </si>
  <si>
    <t>Riding Horse Speed</t>
  </si>
  <si>
    <t>120' (40')</t>
  </si>
  <si>
    <t>240' (80')</t>
  </si>
  <si>
    <t>90' (30')</t>
  </si>
  <si>
    <t>60' (20')</t>
  </si>
  <si>
    <t>30' (10') and encumbered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</si>
</sst>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9">
    <font>
      <sz val="10.0"/>
      <color rgb="FF000000"/>
      <name val="Arial"/>
    </font>
    <font>
      <b/>
      <name val="EB Garamond"/>
    </font>
    <font>
      <name val="EB Garamond"/>
    </font>
    <font>
      <color rgb="FF000000"/>
      <name val="EB Garamond"/>
    </font>
    <font>
      <color rgb="FFFFFFFF"/>
      <name val="EB Garamond"/>
    </font>
    <font>
      <b/>
      <sz val="12.0"/>
      <name val="EB Garamond"/>
    </font>
    <font/>
    <font>
      <sz val="10.0"/>
      <color rgb="FF000000"/>
      <name val="EB Garamond"/>
    </font>
    <font>
      <name val="Arial"/>
    </font>
  </fonts>
  <fills count="9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E06666"/>
        <bgColor rgb="FFE06666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D9D2E9"/>
        <bgColor rgb="FFD9D2E9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2" numFmtId="0" xfId="0" applyFont="1"/>
    <xf borderId="0" fillId="0" fontId="2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1" fillId="2" fontId="2" numFmtId="0" xfId="0" applyAlignment="1" applyBorder="1" applyFill="1" applyFont="1">
      <alignment horizontal="center" vertical="bottom"/>
    </xf>
    <xf borderId="2" fillId="2" fontId="2" numFmtId="0" xfId="0" applyAlignment="1" applyBorder="1" applyFont="1">
      <alignment horizontal="center" vertical="bottom"/>
    </xf>
    <xf borderId="3" fillId="2" fontId="2" numFmtId="0" xfId="0" applyAlignment="1" applyBorder="1" applyFont="1">
      <alignment horizontal="center" vertical="bottom"/>
    </xf>
    <xf borderId="0" fillId="3" fontId="2" numFmtId="0" xfId="0" applyAlignment="1" applyFill="1" applyFont="1">
      <alignment vertical="bottom"/>
    </xf>
    <xf borderId="0" fillId="3" fontId="3" numFmtId="0" xfId="0" applyAlignment="1" applyFont="1">
      <alignment horizontal="center" vertical="bottom"/>
    </xf>
    <xf borderId="0" fillId="3" fontId="4" numFmtId="0" xfId="0" applyAlignment="1" applyFont="1">
      <alignment horizontal="center" vertical="bottom"/>
    </xf>
    <xf borderId="0" fillId="0" fontId="4" numFmtId="0" xfId="0" applyAlignment="1" applyFont="1">
      <alignment horizontal="center" vertical="bottom"/>
    </xf>
    <xf borderId="1" fillId="0" fontId="5" numFmtId="0" xfId="0" applyAlignment="1" applyBorder="1" applyFont="1">
      <alignment horizontal="center" readingOrder="0"/>
    </xf>
    <xf borderId="4" fillId="0" fontId="2" numFmtId="0" xfId="0" applyAlignment="1" applyBorder="1" applyFont="1">
      <alignment horizontal="center"/>
    </xf>
    <xf borderId="5" fillId="2" fontId="2" numFmtId="0" xfId="0" applyAlignment="1" applyBorder="1" applyFont="1">
      <alignment horizontal="center" readingOrder="0"/>
    </xf>
    <xf borderId="6" fillId="4" fontId="2" numFmtId="0" xfId="0" applyAlignment="1" applyBorder="1" applyFill="1" applyFont="1">
      <alignment horizontal="center"/>
    </xf>
    <xf borderId="4" fillId="0" fontId="1" numFmtId="0" xfId="0" applyAlignment="1" applyBorder="1" applyFont="1">
      <alignment horizontal="center" readingOrder="0"/>
    </xf>
    <xf borderId="5" fillId="0" fontId="6" numFmtId="0" xfId="0" applyBorder="1" applyFont="1"/>
    <xf borderId="6" fillId="0" fontId="6" numFmtId="0" xfId="0" applyBorder="1" applyFont="1"/>
    <xf borderId="7" fillId="0" fontId="6" numFmtId="0" xfId="0" applyBorder="1" applyFont="1"/>
    <xf borderId="4" fillId="5" fontId="1" numFmtId="0" xfId="0" applyAlignment="1" applyBorder="1" applyFill="1" applyFont="1">
      <alignment horizontal="center" readingOrder="0"/>
    </xf>
    <xf borderId="0" fillId="0" fontId="2" numFmtId="0" xfId="0" applyAlignment="1" applyFont="1">
      <alignment horizontal="center"/>
    </xf>
    <xf borderId="2" fillId="2" fontId="2" numFmtId="0" xfId="0" applyAlignment="1" applyBorder="1" applyFont="1">
      <alignment horizontal="center" readingOrder="0"/>
    </xf>
    <xf borderId="7" fillId="0" fontId="2" numFmtId="0" xfId="0" applyAlignment="1" applyBorder="1" applyFont="1">
      <alignment horizontal="center"/>
    </xf>
    <xf borderId="0" fillId="2" fontId="2" numFmtId="0" xfId="0" applyAlignment="1" applyFont="1">
      <alignment horizontal="center" readingOrder="0"/>
    </xf>
    <xf borderId="8" fillId="4" fontId="2" numFmtId="0" xfId="0" applyAlignment="1" applyBorder="1" applyFont="1">
      <alignment horizontal="center"/>
    </xf>
    <xf borderId="7" fillId="6" fontId="7" numFmtId="0" xfId="0" applyAlignment="1" applyBorder="1" applyFill="1" applyFont="1">
      <alignment readingOrder="0" vertical="top"/>
    </xf>
    <xf borderId="8" fillId="0" fontId="6" numFmtId="0" xfId="0" applyBorder="1" applyFont="1"/>
    <xf borderId="7" fillId="4" fontId="2" numFmtId="0" xfId="0" applyAlignment="1" applyBorder="1" applyFont="1">
      <alignment horizontal="center"/>
    </xf>
    <xf borderId="0" fillId="0" fontId="2" numFmtId="0" xfId="0" applyAlignment="1" applyFont="1">
      <alignment horizontal="center" readingOrder="0"/>
    </xf>
    <xf borderId="2" fillId="0" fontId="1" numFmtId="0" xfId="0" applyAlignment="1" applyBorder="1" applyFont="1">
      <alignment horizontal="center" readingOrder="0"/>
    </xf>
    <xf borderId="7" fillId="6" fontId="2" numFmtId="0" xfId="0" applyAlignment="1" applyBorder="1" applyFont="1">
      <alignment horizontal="center" readingOrder="0"/>
    </xf>
    <xf borderId="7" fillId="0" fontId="2" numFmtId="0" xfId="0" applyAlignment="1" applyBorder="1" applyFont="1">
      <alignment horizontal="center" readingOrder="0"/>
    </xf>
    <xf borderId="7" fillId="2" fontId="8" numFmtId="0" xfId="0" applyAlignment="1" applyBorder="1" applyFont="1">
      <alignment vertical="bottom"/>
    </xf>
    <xf borderId="0" fillId="0" fontId="2" numFmtId="0" xfId="0" applyAlignment="1" applyFont="1">
      <alignment horizontal="center" vertical="bottom"/>
    </xf>
    <xf borderId="2" fillId="0" fontId="1" numFmtId="0" xfId="0" applyAlignment="1" applyBorder="1" applyFont="1">
      <alignment horizontal="center"/>
    </xf>
    <xf borderId="7" fillId="7" fontId="8" numFmtId="0" xfId="0" applyAlignment="1" applyBorder="1" applyFill="1" applyFont="1">
      <alignment vertical="bottom"/>
    </xf>
    <xf borderId="2" fillId="7" fontId="2" numFmtId="0" xfId="0" applyAlignment="1" applyBorder="1" applyFont="1">
      <alignment horizontal="center" readingOrder="0"/>
    </xf>
    <xf borderId="9" fillId="8" fontId="2" numFmtId="0" xfId="0" applyAlignment="1" applyBorder="1" applyFill="1" applyFont="1">
      <alignment horizontal="center" readingOrder="0"/>
    </xf>
    <xf borderId="10" fillId="0" fontId="2" numFmtId="0" xfId="0" applyAlignment="1" applyBorder="1" applyFont="1">
      <alignment horizontal="center" readingOrder="0"/>
    </xf>
    <xf borderId="11" fillId="0" fontId="6" numFmtId="0" xfId="0" applyBorder="1" applyFont="1"/>
    <xf borderId="4" fillId="0" fontId="1" numFmtId="0" xfId="0" applyAlignment="1" applyBorder="1" applyFont="1">
      <alignment horizontal="center"/>
    </xf>
    <xf borderId="5" fillId="6" fontId="2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 readingOrder="0"/>
    </xf>
    <xf borderId="6" fillId="7" fontId="2" numFmtId="0" xfId="0" applyAlignment="1" applyBorder="1" applyFont="1">
      <alignment horizontal="center" readingOrder="0"/>
    </xf>
    <xf borderId="0" fillId="6" fontId="7" numFmtId="0" xfId="0" applyAlignment="1" applyFont="1">
      <alignment readingOrder="0" vertical="top"/>
    </xf>
    <xf borderId="0" fillId="0" fontId="7" numFmtId="0" xfId="0" applyAlignment="1" applyFont="1">
      <alignment readingOrder="0" vertical="top"/>
    </xf>
    <xf borderId="7" fillId="0" fontId="1" numFmtId="0" xfId="0" applyAlignment="1" applyBorder="1" applyFont="1">
      <alignment horizontal="center"/>
    </xf>
    <xf borderId="0" fillId="6" fontId="2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8" fillId="7" fontId="2" numFmtId="0" xfId="0" applyAlignment="1" applyBorder="1" applyFont="1">
      <alignment horizontal="center"/>
    </xf>
    <xf borderId="0" fillId="0" fontId="1" numFmtId="0" xfId="0" applyAlignment="1" applyFont="1">
      <alignment horizontal="center" vertical="bottom"/>
    </xf>
    <xf borderId="0" fillId="6" fontId="2" numFmtId="0" xfId="0" applyAlignment="1" applyFont="1">
      <alignment horizontal="center" vertical="bottom"/>
    </xf>
    <xf borderId="8" fillId="7" fontId="2" numFmtId="0" xfId="0" applyAlignment="1" applyBorder="1" applyFont="1">
      <alignment horizontal="center" vertical="bottom"/>
    </xf>
    <xf borderId="5" fillId="0" fontId="1" numFmtId="0" xfId="0" applyAlignment="1" applyBorder="1" applyFont="1">
      <alignment horizontal="center" vertical="bottom"/>
    </xf>
    <xf borderId="5" fillId="7" fontId="2" numFmtId="0" xfId="0" applyAlignment="1" applyBorder="1" applyFont="1">
      <alignment horizontal="center" vertical="bottom"/>
    </xf>
    <xf borderId="5" fillId="0" fontId="1" numFmtId="0" xfId="0" applyAlignment="1" applyBorder="1" applyFont="1">
      <alignment horizontal="center"/>
    </xf>
    <xf borderId="6" fillId="7" fontId="2" numFmtId="0" xfId="0" applyAlignment="1" applyBorder="1" applyFont="1">
      <alignment horizontal="center"/>
    </xf>
    <xf borderId="7" fillId="0" fontId="1" numFmtId="0" xfId="0" applyAlignment="1" applyBorder="1" applyFont="1">
      <alignment horizontal="center" readingOrder="0"/>
    </xf>
    <xf borderId="0" fillId="6" fontId="2" numFmtId="0" xfId="0" applyAlignment="1" applyFont="1">
      <alignment horizontal="center" readingOrder="0"/>
    </xf>
    <xf borderId="8" fillId="6" fontId="2" numFmtId="0" xfId="0" applyAlignment="1" applyBorder="1" applyFont="1">
      <alignment horizontal="center"/>
    </xf>
    <xf borderId="9" fillId="0" fontId="1" numFmtId="0" xfId="0" applyAlignment="1" applyBorder="1" applyFont="1">
      <alignment horizontal="center" readingOrder="0" vertical="bottom"/>
    </xf>
    <xf borderId="10" fillId="6" fontId="2" numFmtId="0" xfId="0" applyAlignment="1" applyBorder="1" applyFont="1">
      <alignment horizontal="center" readingOrder="0" vertical="bottom"/>
    </xf>
    <xf borderId="11" fillId="6" fontId="8" numFmtId="0" xfId="0" applyAlignment="1" applyBorder="1" applyFont="1">
      <alignment vertical="bottom"/>
    </xf>
    <xf borderId="10" fillId="6" fontId="7" numFmtId="0" xfId="0" applyAlignment="1" applyBorder="1" applyFont="1">
      <alignment readingOrder="0" vertical="top"/>
    </xf>
    <xf borderId="10" fillId="0" fontId="6" numFmtId="0" xfId="0" applyBorder="1" applyFont="1"/>
    <xf borderId="9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0" fontId="8" numFmtId="0" xfId="0" applyAlignment="1" applyFont="1">
      <alignment vertical="bottom"/>
    </xf>
    <xf borderId="0" fillId="0" fontId="2" numFmtId="0" xfId="0" applyAlignment="1" applyFont="1">
      <alignment horizontal="center" shrinkToFit="0" vertical="bottom" wrapText="0"/>
    </xf>
    <xf borderId="4" fillId="8" fontId="2" numFmtId="0" xfId="0" applyAlignment="1" applyBorder="1" applyFont="1">
      <alignment horizontal="center" readingOrder="0"/>
    </xf>
    <xf borderId="5" fillId="8" fontId="2" numFmtId="0" xfId="0" applyAlignment="1" applyBorder="1" applyFont="1">
      <alignment horizontal="center" readingOrder="0"/>
    </xf>
    <xf borderId="6" fillId="6" fontId="2" numFmtId="0" xfId="0" applyAlignment="1" applyBorder="1" applyFont="1">
      <alignment horizontal="center" readingOrder="0"/>
    </xf>
    <xf borderId="7" fillId="8" fontId="2" numFmtId="0" xfId="0" applyAlignment="1" applyBorder="1" applyFont="1">
      <alignment horizontal="center" readingOrder="0"/>
    </xf>
    <xf borderId="0" fillId="8" fontId="2" numFmtId="0" xfId="0" applyAlignment="1" applyFont="1">
      <alignment horizontal="center" readingOrder="0"/>
    </xf>
    <xf borderId="10" fillId="6" fontId="2" numFmtId="0" xfId="0" applyAlignment="1" applyBorder="1" applyFont="1">
      <alignment horizontal="center" readingOrder="0"/>
    </xf>
    <xf borderId="11" fillId="6" fontId="2" numFmtId="0" xfId="0" applyAlignment="1" applyBorder="1" applyFont="1">
      <alignment horizontal="center" readingOrder="0"/>
    </xf>
    <xf borderId="7" fillId="0" fontId="2" numFmtId="0" xfId="0" applyAlignment="1" applyBorder="1" applyFont="1">
      <alignment horizontal="center" vertical="bottom"/>
    </xf>
    <xf borderId="0" fillId="8" fontId="2" numFmtId="0" xfId="0" applyAlignment="1" applyFont="1">
      <alignment horizontal="center"/>
    </xf>
    <xf borderId="8" fillId="6" fontId="2" numFmtId="0" xfId="0" applyAlignment="1" applyBorder="1" applyFont="1">
      <alignment horizontal="center" readingOrder="0"/>
    </xf>
    <xf borderId="7" fillId="8" fontId="2" numFmtId="0" xfId="0" applyAlignment="1" applyBorder="1" applyFont="1">
      <alignment horizontal="center"/>
    </xf>
    <xf borderId="0" fillId="8" fontId="2" numFmtId="0" xfId="0" applyAlignment="1" applyFont="1">
      <alignment horizontal="center"/>
    </xf>
    <xf borderId="7" fillId="0" fontId="2" numFmtId="0" xfId="0" applyAlignment="1" applyBorder="1" applyFont="1">
      <alignment horizontal="center" shrinkToFit="0" vertical="bottom" wrapText="0"/>
    </xf>
    <xf borderId="8" fillId="8" fontId="2" numFmtId="0" xfId="0" applyAlignment="1" applyBorder="1" applyFont="1">
      <alignment horizontal="center"/>
    </xf>
    <xf borderId="10" fillId="0" fontId="1" numFmtId="0" xfId="0" applyAlignment="1" applyBorder="1" applyFont="1">
      <alignment horizontal="center" readingOrder="0"/>
    </xf>
    <xf borderId="9" fillId="0" fontId="8" numFmtId="0" xfId="0" applyAlignment="1" applyBorder="1" applyFont="1">
      <alignment vertical="bottom"/>
    </xf>
    <xf borderId="10" fillId="0" fontId="2" numFmtId="0" xfId="0" applyAlignment="1" applyBorder="1" applyFont="1">
      <alignment horizontal="center" shrinkToFit="0" vertical="bottom" wrapText="0"/>
    </xf>
    <xf borderId="11" fillId="0" fontId="8" numFmtId="0" xfId="0" applyAlignment="1" applyBorder="1" applyFont="1">
      <alignment vertical="bottom"/>
    </xf>
    <xf borderId="9" fillId="8" fontId="2" numFmtId="0" xfId="0" applyAlignment="1" applyBorder="1" applyFont="1">
      <alignment horizontal="center"/>
    </xf>
    <xf borderId="10" fillId="8" fontId="2" numFmtId="0" xfId="0" applyAlignment="1" applyBorder="1" applyFont="1">
      <alignment horizontal="center" readingOrder="0"/>
    </xf>
    <xf borderId="10" fillId="8" fontId="2" numFmtId="0" xfId="0" applyAlignment="1" applyBorder="1" applyFont="1">
      <alignment horizontal="center"/>
    </xf>
    <xf borderId="11" fillId="8" fontId="2" numFmtId="0" xfId="0" applyAlignment="1" applyBorder="1" applyFont="1">
      <alignment horizontal="center"/>
    </xf>
    <xf borderId="9" fillId="0" fontId="1" numFmtId="0" xfId="0" applyAlignment="1" applyBorder="1" applyFont="1">
      <alignment horizontal="center" vertical="bottom"/>
    </xf>
    <xf borderId="10" fillId="4" fontId="2" numFmtId="0" xfId="0" applyAlignment="1" applyBorder="1" applyFont="1">
      <alignment horizontal="center" vertical="bottom"/>
    </xf>
    <xf borderId="10" fillId="0" fontId="1" numFmtId="0" xfId="0" applyAlignment="1" applyBorder="1" applyFont="1">
      <alignment horizontal="center" readingOrder="0" vertical="bottom"/>
    </xf>
    <xf borderId="11" fillId="4" fontId="2" numFmtId="0" xfId="0" applyAlignment="1" applyBorder="1" applyFont="1">
      <alignment horizontal="center" vertical="bottom"/>
    </xf>
    <xf borderId="0" fillId="0" fontId="2" numFmtId="0" xfId="0" applyAlignment="1" applyFont="1">
      <alignment horizontal="center"/>
    </xf>
    <xf borderId="4" fillId="0" fontId="1" numFmtId="0" xfId="0" applyAlignment="1" applyBorder="1" applyFont="1">
      <alignment horizontal="center" readingOrder="0" vertical="bottom"/>
    </xf>
    <xf borderId="4" fillId="0" fontId="1" numFmtId="0" xfId="0" applyAlignment="1" applyBorder="1" applyFont="1">
      <alignment horizontal="center" vertical="bottom"/>
    </xf>
    <xf borderId="5" fillId="6" fontId="2" numFmtId="0" xfId="0" applyAlignment="1" applyBorder="1" applyFont="1">
      <alignment horizontal="center" readingOrder="0" vertical="bottom"/>
    </xf>
    <xf borderId="5" fillId="7" fontId="2" numFmtId="0" xfId="0" applyAlignment="1" applyBorder="1" applyFont="1">
      <alignment horizontal="center" readingOrder="0" vertical="bottom"/>
    </xf>
    <xf borderId="12" fillId="0" fontId="1" numFmtId="0" xfId="0" applyAlignment="1" applyBorder="1" applyFont="1">
      <alignment horizontal="center" vertical="bottom"/>
    </xf>
    <xf borderId="12" fillId="6" fontId="2" numFmtId="0" xfId="0" applyAlignment="1" applyBorder="1" applyFont="1">
      <alignment horizontal="center" readingOrder="0" vertical="bottom"/>
    </xf>
    <xf borderId="13" fillId="7" fontId="2" numFmtId="0" xfId="0" applyAlignment="1" applyBorder="1" applyFont="1">
      <alignment horizontal="center" readingOrder="0" vertical="bottom"/>
    </xf>
    <xf borderId="7" fillId="0" fontId="2" numFmtId="0" xfId="0" applyAlignment="1" applyBorder="1" applyFont="1">
      <alignment horizontal="center" readingOrder="0" vertical="bottom"/>
    </xf>
    <xf borderId="0" fillId="6" fontId="7" numFmtId="0" xfId="0" applyAlignment="1" applyFont="1">
      <alignment horizontal="center" readingOrder="0" vertical="top"/>
    </xf>
    <xf borderId="8" fillId="7" fontId="2" numFmtId="0" xfId="0" applyAlignment="1" applyBorder="1" applyFont="1">
      <alignment horizontal="center" readingOrder="0"/>
    </xf>
    <xf borderId="7" fillId="2" fontId="2" numFmtId="0" xfId="0" applyAlignment="1" applyBorder="1" applyFont="1">
      <alignment horizontal="center"/>
    </xf>
    <xf borderId="7" fillId="7" fontId="2" numFmtId="0" xfId="0" applyAlignment="1" applyBorder="1" applyFont="1">
      <alignment horizontal="center"/>
    </xf>
    <xf borderId="3" fillId="7" fontId="2" numFmtId="0" xfId="0" applyAlignment="1" applyBorder="1" applyFont="1">
      <alignment horizontal="center" readingOrder="0"/>
    </xf>
    <xf borderId="9" fillId="0" fontId="2" numFmtId="0" xfId="0" applyAlignment="1" applyBorder="1" applyFont="1">
      <alignment horizontal="center"/>
    </xf>
    <xf borderId="10" fillId="2" fontId="2" numFmtId="0" xfId="0" applyAlignment="1" applyBorder="1" applyFont="1">
      <alignment horizontal="center" readingOrder="0"/>
    </xf>
    <xf borderId="11" fillId="4" fontId="2" numFmtId="0" xfId="0" applyAlignment="1" applyBorder="1" applyFont="1">
      <alignment horizontal="center"/>
    </xf>
    <xf borderId="0" fillId="6" fontId="2" numFmtId="0" xfId="0" applyAlignment="1" applyFont="1">
      <alignment horizontal="center" readingOrder="0" vertical="bottom"/>
    </xf>
    <xf borderId="8" fillId="7" fontId="2" numFmtId="0" xfId="0" applyAlignment="1" applyBorder="1" applyFont="1">
      <alignment horizontal="center" readingOrder="0" vertical="bottom"/>
    </xf>
    <xf quotePrefix="1" borderId="0" fillId="6" fontId="7" numFmtId="0" xfId="0" applyAlignment="1" applyFont="1">
      <alignment readingOrder="0" vertical="top"/>
    </xf>
    <xf borderId="9" fillId="6" fontId="7" numFmtId="0" xfId="0" applyAlignment="1" applyBorder="1" applyFont="1">
      <alignment readingOrder="0" vertical="top"/>
    </xf>
    <xf borderId="14" fillId="0" fontId="1" numFmtId="0" xfId="0" applyAlignment="1" applyBorder="1" applyFont="1">
      <alignment horizontal="center" readingOrder="0"/>
    </xf>
    <xf borderId="12" fillId="0" fontId="6" numFmtId="0" xfId="0" applyBorder="1" applyFont="1"/>
    <xf borderId="13" fillId="0" fontId="6" numFmtId="0" xfId="0" applyBorder="1" applyFont="1"/>
    <xf borderId="6" fillId="8" fontId="2" numFmtId="0" xfId="0" applyAlignment="1" applyBorder="1" applyFont="1">
      <alignment horizontal="center" readingOrder="0"/>
    </xf>
    <xf borderId="8" fillId="8" fontId="2" numFmtId="0" xfId="0" applyAlignment="1" applyBorder="1" applyFont="1">
      <alignment horizontal="center" readingOrder="0"/>
    </xf>
    <xf borderId="0" fillId="0" fontId="2" numFmtId="0" xfId="0" applyAlignment="1" applyFont="1">
      <alignment readingOrder="0"/>
    </xf>
    <xf borderId="5" fillId="2" fontId="2" numFmtId="0" xfId="0" applyAlignment="1" applyBorder="1" applyFont="1">
      <alignment horizontal="center"/>
    </xf>
    <xf borderId="1" fillId="0" fontId="1" numFmtId="0" xfId="0" applyAlignment="1" applyBorder="1" applyFont="1">
      <alignment horizontal="center" readingOrder="0"/>
    </xf>
    <xf borderId="0" fillId="2" fontId="2" numFmtId="0" xfId="0" applyAlignment="1" applyFont="1">
      <alignment horizontal="center"/>
    </xf>
    <xf borderId="3" fillId="0" fontId="2" numFmtId="0" xfId="0" applyAlignment="1" applyBorder="1" applyFont="1">
      <alignment horizontal="center" readingOrder="0"/>
    </xf>
    <xf borderId="10" fillId="2" fontId="2" numFmtId="0" xfId="0" applyAlignment="1" applyBorder="1" applyFont="1">
      <alignment horizontal="center"/>
    </xf>
    <xf borderId="7" fillId="0" fontId="1" numFmtId="0" xfId="0" applyAlignment="1" applyBorder="1" applyFont="1">
      <alignment horizontal="center" vertical="bottom"/>
    </xf>
    <xf borderId="0" fillId="7" fontId="2" numFmtId="0" xfId="0" applyAlignment="1" applyFont="1">
      <alignment horizontal="center" vertical="bottom"/>
    </xf>
    <xf borderId="8" fillId="7" fontId="2" numFmtId="0" xfId="0" applyAlignment="1" applyBorder="1" applyFont="1">
      <alignment horizontal="center"/>
    </xf>
    <xf borderId="5" fillId="6" fontId="2" numFmtId="0" xfId="0" applyAlignment="1" applyBorder="1" applyFont="1">
      <alignment horizontal="center" readingOrder="0"/>
    </xf>
    <xf borderId="6" fillId="6" fontId="2" numFmtId="0" xfId="0" applyAlignment="1" applyBorder="1" applyFont="1">
      <alignment horizontal="center"/>
    </xf>
    <xf borderId="0" fillId="0" fontId="6" numFmtId="0" xfId="0" applyFont="1"/>
    <xf borderId="0" fillId="0" fontId="6" numFmtId="0" xfId="0" applyAlignment="1" applyFont="1">
      <alignment readingOrder="0"/>
    </xf>
    <xf borderId="0" fillId="0" fontId="6" numFmtId="164" xfId="0" applyFont="1" applyNumberFormat="1"/>
    <xf borderId="1" fillId="0" fontId="6" numFmtId="0" xfId="0" applyBorder="1" applyFont="1"/>
    <xf borderId="1" fillId="0" fontId="6" numFmtId="0" xfId="0" applyAlignment="1" applyBorder="1" applyFont="1">
      <alignment readingOrder="0"/>
    </xf>
    <xf borderId="2" fillId="0" fontId="6" numFmtId="0" xfId="0" applyBorder="1" applyFont="1"/>
    <xf borderId="2" fillId="0" fontId="6" numFmtId="0" xfId="0" applyAlignment="1" applyBorder="1" applyFont="1">
      <alignment readingOrder="0"/>
    </xf>
    <xf borderId="2" fillId="0" fontId="6" numFmtId="0" xfId="0" applyBorder="1" applyFont="1"/>
    <xf borderId="3" fillId="0" fontId="6" numFmtId="0" xfId="0" applyBorder="1" applyFont="1"/>
    <xf borderId="3" fillId="0" fontId="6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D1" s="2"/>
    </row>
    <row r="2">
      <c r="A2" s="3"/>
      <c r="B2" s="4"/>
      <c r="C2" s="3"/>
      <c r="D2" s="2"/>
    </row>
    <row r="3">
      <c r="A3" s="3"/>
      <c r="B3" s="4" t="s">
        <v>1</v>
      </c>
      <c r="C3" s="3"/>
      <c r="D3" s="2"/>
    </row>
    <row r="4">
      <c r="A4" s="3" t="s">
        <v>2</v>
      </c>
      <c r="B4" s="5">
        <f t="shared" ref="B4:B9" si="1">RANDBETWEEN(1,6)+RANDBETWEEN(1,6)+RANDBETWEEN(1,6)</f>
        <v>9</v>
      </c>
      <c r="C4" s="3"/>
      <c r="D4" s="2"/>
    </row>
    <row r="5">
      <c r="A5" s="3" t="s">
        <v>3</v>
      </c>
      <c r="B5" s="6">
        <f t="shared" si="1"/>
        <v>7</v>
      </c>
      <c r="C5" s="3"/>
      <c r="D5" s="2"/>
    </row>
    <row r="6">
      <c r="A6" s="3" t="s">
        <v>4</v>
      </c>
      <c r="B6" s="6">
        <f t="shared" si="1"/>
        <v>9</v>
      </c>
      <c r="C6" s="3"/>
      <c r="D6" s="2"/>
    </row>
    <row r="7">
      <c r="A7" s="3" t="s">
        <v>5</v>
      </c>
      <c r="B7" s="6">
        <f t="shared" si="1"/>
        <v>7</v>
      </c>
      <c r="C7" s="3"/>
      <c r="D7" s="2"/>
    </row>
    <row r="8">
      <c r="A8" s="3" t="s">
        <v>6</v>
      </c>
      <c r="B8" s="6">
        <f t="shared" si="1"/>
        <v>10</v>
      </c>
      <c r="C8" s="3"/>
      <c r="D8" s="2"/>
    </row>
    <row r="9">
      <c r="A9" s="3" t="s">
        <v>7</v>
      </c>
      <c r="B9" s="7">
        <f t="shared" si="1"/>
        <v>12</v>
      </c>
      <c r="C9" s="3"/>
      <c r="D9" s="2"/>
    </row>
    <row r="10">
      <c r="A10" s="3"/>
      <c r="B10" s="4"/>
      <c r="C10" s="3"/>
      <c r="D10" s="2"/>
    </row>
    <row r="11">
      <c r="A11" s="8"/>
      <c r="B11" s="9"/>
      <c r="C11" s="8"/>
      <c r="D11" s="2"/>
    </row>
    <row r="12">
      <c r="A12" s="3"/>
      <c r="B12" s="4"/>
      <c r="C12" s="3"/>
      <c r="D12" s="2"/>
    </row>
    <row r="13">
      <c r="A13" s="3"/>
      <c r="B13" s="4"/>
      <c r="C13" s="3"/>
      <c r="D13" s="2"/>
    </row>
    <row r="14">
      <c r="A14" s="3"/>
      <c r="B14" s="10">
        <f>RANDBETWEEN(1,20)</f>
        <v>13</v>
      </c>
      <c r="C14" s="3"/>
      <c r="D14" s="2"/>
    </row>
    <row r="15">
      <c r="A15" s="3"/>
      <c r="B15" s="11">
        <f>RANDBETWEEN(1,6)</f>
        <v>3</v>
      </c>
      <c r="C15" s="3"/>
      <c r="D15" s="2"/>
    </row>
    <row r="16">
      <c r="A16" s="3"/>
      <c r="B16" s="11">
        <f>RANDBETWEEN(1,20)</f>
        <v>17</v>
      </c>
      <c r="C16" s="3"/>
      <c r="D16" s="2"/>
    </row>
    <row r="17">
      <c r="A17" s="3"/>
      <c r="B17" s="11">
        <f>RANDBETWEEN(1,30)</f>
        <v>3</v>
      </c>
      <c r="C17" s="3"/>
      <c r="D17" s="2"/>
    </row>
    <row r="18">
      <c r="A18" s="3"/>
      <c r="B18" s="11">
        <f>RANDBETWEEN(1,6)+20</f>
        <v>24</v>
      </c>
      <c r="C18" s="3"/>
      <c r="D18" s="2"/>
    </row>
  </sheetData>
  <mergeCells count="1">
    <mergeCell ref="A1:C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4.43" defaultRowHeight="15.75"/>
  <cols>
    <col customWidth="1" min="1" max="1" width="16.71"/>
    <col customWidth="1" min="3" max="3" width="15.43"/>
  </cols>
  <sheetData>
    <row r="1">
      <c r="A1" s="12" t="s">
        <v>8</v>
      </c>
      <c r="B1" s="13" t="s">
        <v>9</v>
      </c>
      <c r="C1" s="14">
        <v>9.0</v>
      </c>
      <c r="D1" s="15" t="str">
        <f t="array" ref="D1">INDEX(Ability_Score_Modifiers,C1,1)</f>
        <v/>
      </c>
      <c r="E1" s="16" t="s">
        <v>10</v>
      </c>
      <c r="F1" s="17"/>
      <c r="G1" s="17"/>
      <c r="H1" s="18"/>
      <c r="I1" s="19"/>
      <c r="J1" s="20" t="s">
        <v>11</v>
      </c>
      <c r="K1" s="17"/>
      <c r="L1" s="18"/>
      <c r="Q1" s="21"/>
      <c r="U1" s="21"/>
      <c r="V1" s="21"/>
      <c r="W1" s="21"/>
      <c r="X1" s="21"/>
      <c r="Y1" s="21"/>
      <c r="Z1" s="21"/>
    </row>
    <row r="2">
      <c r="A2" s="22"/>
      <c r="B2" s="23" t="s">
        <v>12</v>
      </c>
      <c r="C2" s="24">
        <v>9.0</v>
      </c>
      <c r="D2" s="25" t="str">
        <f t="array" ref="D2">INDEX(Ability_Score_Modifiers,C2,1)</f>
        <v/>
      </c>
      <c r="E2" s="26"/>
      <c r="H2" s="27"/>
      <c r="I2" s="19"/>
      <c r="J2" s="28"/>
      <c r="K2" s="29" t="s">
        <v>13</v>
      </c>
      <c r="L2" s="27"/>
      <c r="Q2" s="21"/>
      <c r="U2" s="21"/>
      <c r="V2" s="21"/>
      <c r="W2" s="21"/>
      <c r="X2" s="21"/>
      <c r="Y2" s="21"/>
      <c r="Z2" s="21"/>
    </row>
    <row r="3">
      <c r="A3" s="30" t="s">
        <v>14</v>
      </c>
      <c r="B3" s="23" t="s">
        <v>15</v>
      </c>
      <c r="C3" s="24">
        <v>9.0</v>
      </c>
      <c r="D3" s="25" t="str">
        <f t="array" ref="D3">INDEX(Ability_Score_Modifiers,C3,1)</f>
        <v/>
      </c>
      <c r="E3" s="26"/>
      <c r="H3" s="27"/>
      <c r="I3" s="19"/>
      <c r="J3" s="31"/>
      <c r="K3" s="29" t="s">
        <v>16</v>
      </c>
      <c r="L3" s="27"/>
      <c r="Q3" s="21"/>
      <c r="U3" s="21"/>
      <c r="V3" s="21"/>
      <c r="W3" s="21"/>
      <c r="X3" s="21"/>
      <c r="Y3" s="21"/>
      <c r="Z3" s="21"/>
    </row>
    <row r="4">
      <c r="A4" s="22"/>
      <c r="B4" s="32" t="s">
        <v>17</v>
      </c>
      <c r="C4" s="24">
        <v>9.0</v>
      </c>
      <c r="D4" s="25" t="str">
        <f t="array" ref="D4">INDEX(Ability_Score_Modifiers,C4,1)</f>
        <v/>
      </c>
      <c r="E4" s="26"/>
      <c r="H4" s="27"/>
      <c r="I4" s="19"/>
      <c r="J4" s="33"/>
      <c r="K4" s="34" t="s">
        <v>18</v>
      </c>
      <c r="L4" s="27"/>
      <c r="Q4" s="21"/>
      <c r="U4" s="21"/>
      <c r="V4" s="21"/>
      <c r="W4" s="21"/>
      <c r="X4" s="21"/>
      <c r="Y4" s="21"/>
      <c r="Z4" s="21"/>
    </row>
    <row r="5">
      <c r="A5" s="35" t="s">
        <v>19</v>
      </c>
      <c r="B5" s="23" t="s">
        <v>20</v>
      </c>
      <c r="C5" s="24">
        <v>9.0</v>
      </c>
      <c r="D5" s="25" t="str">
        <f t="array" ref="D5">INDEX(Ability_Score_Modifiers,C5,1)</f>
        <v/>
      </c>
      <c r="E5" s="26"/>
      <c r="H5" s="27"/>
      <c r="I5" s="19"/>
      <c r="J5" s="36"/>
      <c r="K5" s="4" t="s">
        <v>21</v>
      </c>
      <c r="L5" s="27"/>
      <c r="Q5" s="21"/>
      <c r="U5" s="21"/>
      <c r="V5" s="21"/>
      <c r="W5" s="21"/>
      <c r="X5" s="21"/>
      <c r="Y5" s="21"/>
      <c r="Z5" s="21"/>
    </row>
    <row r="6">
      <c r="A6" s="37">
        <v>0.0</v>
      </c>
      <c r="B6" s="23" t="s">
        <v>22</v>
      </c>
      <c r="C6" s="24">
        <v>9.0</v>
      </c>
      <c r="D6" s="25" t="str">
        <f t="array" ref="D6">INDEX(Ability_Score_Modifiers,C6,1)</f>
        <v/>
      </c>
      <c r="E6" s="26"/>
      <c r="H6" s="27"/>
      <c r="I6" s="19"/>
      <c r="J6" s="38"/>
      <c r="K6" s="39" t="s">
        <v>23</v>
      </c>
      <c r="L6" s="40"/>
      <c r="Q6" s="21"/>
      <c r="U6" s="21"/>
      <c r="V6" s="21"/>
      <c r="W6" s="21"/>
      <c r="X6" s="21"/>
      <c r="Y6" s="21"/>
      <c r="Z6" s="21"/>
    </row>
    <row r="7">
      <c r="A7" s="41" t="s">
        <v>24</v>
      </c>
      <c r="B7" s="42"/>
      <c r="C7" s="43" t="s">
        <v>25</v>
      </c>
      <c r="D7" s="44"/>
      <c r="E7" s="45"/>
      <c r="H7" s="27"/>
      <c r="I7" s="19"/>
      <c r="J7" s="46"/>
      <c r="K7" s="46"/>
      <c r="L7" s="46"/>
      <c r="Q7" s="21"/>
      <c r="R7" s="21"/>
      <c r="S7" s="21"/>
      <c r="T7" s="21"/>
      <c r="U7" s="21"/>
      <c r="V7" s="21"/>
      <c r="W7" s="21"/>
      <c r="X7" s="21"/>
      <c r="Y7" s="21"/>
      <c r="Z7" s="21"/>
    </row>
    <row r="8">
      <c r="A8" s="47" t="s">
        <v>26</v>
      </c>
      <c r="B8" s="48">
        <v>0.0</v>
      </c>
      <c r="C8" s="49" t="s">
        <v>27</v>
      </c>
      <c r="D8" s="50" t="str">
        <f>CONCATENATE(16-D5,"+ on a d20")</f>
        <v>16+ on a d20</v>
      </c>
      <c r="E8" s="45"/>
      <c r="H8" s="27"/>
      <c r="I8" s="19"/>
      <c r="J8" s="46"/>
      <c r="K8" s="46"/>
      <c r="L8" s="46"/>
      <c r="T8" s="21"/>
      <c r="U8" s="21"/>
      <c r="V8" s="21"/>
      <c r="W8" s="21"/>
      <c r="X8" s="21"/>
      <c r="Y8" s="21"/>
      <c r="Z8" s="21"/>
    </row>
    <row r="9">
      <c r="A9" s="51" t="s">
        <v>28</v>
      </c>
      <c r="B9" s="52">
        <v>0.0</v>
      </c>
      <c r="C9" s="51" t="s">
        <v>29</v>
      </c>
      <c r="D9" s="53">
        <v>100.0</v>
      </c>
      <c r="E9" s="45"/>
      <c r="H9" s="27"/>
      <c r="I9" s="19"/>
      <c r="J9" s="46"/>
      <c r="K9" s="46"/>
      <c r="L9" s="46"/>
      <c r="T9" s="21"/>
      <c r="U9" s="21"/>
      <c r="V9" s="21"/>
      <c r="W9" s="21"/>
      <c r="X9" s="21"/>
      <c r="Y9" s="21"/>
      <c r="Z9" s="21"/>
    </row>
    <row r="10">
      <c r="A10" s="54" t="s">
        <v>30</v>
      </c>
      <c r="B10" s="55" t="str">
        <f>CONCATENATE(11-D1,"+ on a d20")</f>
        <v>11+ on a d20</v>
      </c>
      <c r="C10" s="56" t="s">
        <v>31</v>
      </c>
      <c r="D10" s="57" t="str">
        <f>CONCATENATE(11-D2,"+ on a d20")</f>
        <v>11+ on a d20</v>
      </c>
      <c r="E10" s="45"/>
      <c r="H10" s="27"/>
      <c r="I10" s="19"/>
      <c r="J10" s="46"/>
      <c r="K10" s="46"/>
      <c r="L10" s="46"/>
      <c r="T10" s="21"/>
      <c r="U10" s="21"/>
      <c r="V10" s="21"/>
      <c r="W10" s="21"/>
      <c r="X10" s="21"/>
      <c r="Y10" s="21"/>
      <c r="Z10" s="21"/>
    </row>
    <row r="11">
      <c r="A11" s="58" t="s">
        <v>32</v>
      </c>
      <c r="B11" s="48"/>
      <c r="C11" s="59"/>
      <c r="D11" s="60"/>
      <c r="E11" s="45"/>
      <c r="H11" s="27"/>
      <c r="I11" s="19"/>
      <c r="J11" s="46"/>
      <c r="K11" s="46"/>
      <c r="L11" s="46"/>
      <c r="T11" s="21"/>
      <c r="U11" s="21"/>
      <c r="V11" s="21"/>
      <c r="W11" s="21"/>
      <c r="X11" s="21"/>
      <c r="Y11" s="21"/>
      <c r="Z11" s="21"/>
    </row>
    <row r="12">
      <c r="A12" s="61" t="s">
        <v>33</v>
      </c>
      <c r="B12" s="62"/>
      <c r="C12" s="62"/>
      <c r="D12" s="63"/>
      <c r="E12" s="64" t="s">
        <v>34</v>
      </c>
      <c r="F12" s="65"/>
      <c r="G12" s="65"/>
      <c r="H12" s="40"/>
      <c r="I12" s="19"/>
      <c r="J12" s="46"/>
      <c r="K12" s="46"/>
      <c r="L12" s="46"/>
      <c r="T12" s="21"/>
      <c r="U12" s="21"/>
      <c r="V12" s="21"/>
      <c r="W12" s="21"/>
      <c r="X12" s="21"/>
      <c r="Y12" s="21"/>
      <c r="Z12" s="21"/>
    </row>
    <row r="13">
      <c r="A13" s="66" t="s">
        <v>35</v>
      </c>
      <c r="B13" s="65"/>
      <c r="C13" s="65"/>
      <c r="D13" s="65"/>
      <c r="E13" s="65"/>
      <c r="F13" s="65"/>
      <c r="G13" s="65"/>
      <c r="H13" s="40"/>
      <c r="I13" s="67"/>
      <c r="J13" s="68"/>
      <c r="K13" s="69"/>
      <c r="L13" s="68"/>
      <c r="T13" s="21"/>
      <c r="U13" s="21"/>
      <c r="V13" s="21"/>
      <c r="W13" s="21"/>
      <c r="X13" s="21"/>
      <c r="Y13" s="21"/>
      <c r="Z13" s="21"/>
    </row>
    <row r="14">
      <c r="A14" s="70"/>
      <c r="B14" s="71"/>
      <c r="C14" s="71"/>
      <c r="D14" s="71"/>
      <c r="E14" s="16" t="s">
        <v>36</v>
      </c>
      <c r="F14" s="42"/>
      <c r="G14" s="42"/>
      <c r="H14" s="72"/>
      <c r="J14" s="20" t="s">
        <v>37</v>
      </c>
      <c r="K14" s="17"/>
      <c r="L14" s="18"/>
      <c r="T14" s="21"/>
      <c r="U14" s="21"/>
      <c r="V14" s="21"/>
      <c r="W14" s="21"/>
      <c r="X14" s="21"/>
      <c r="Y14" s="21"/>
      <c r="Z14" s="21"/>
    </row>
    <row r="15">
      <c r="A15" s="73"/>
      <c r="B15" s="74"/>
      <c r="C15" s="74"/>
      <c r="D15" s="74"/>
      <c r="E15" s="66" t="s">
        <v>38</v>
      </c>
      <c r="F15" s="75"/>
      <c r="G15" s="75"/>
      <c r="H15" s="76"/>
      <c r="J15" s="77" t="s">
        <v>39</v>
      </c>
      <c r="L15" s="27"/>
      <c r="T15" s="21"/>
      <c r="U15" s="21"/>
      <c r="V15" s="21"/>
      <c r="W15" s="21"/>
      <c r="X15" s="21"/>
      <c r="Y15" s="21"/>
      <c r="Z15" s="21"/>
    </row>
    <row r="16">
      <c r="A16" s="73"/>
      <c r="B16" s="74"/>
      <c r="C16" s="74"/>
      <c r="D16" s="78"/>
      <c r="E16" s="58" t="s">
        <v>40</v>
      </c>
      <c r="F16" s="48"/>
      <c r="G16" s="48"/>
      <c r="H16" s="79"/>
      <c r="J16" s="77" t="s">
        <v>41</v>
      </c>
      <c r="L16" s="27"/>
      <c r="T16" s="21"/>
      <c r="U16" s="21"/>
      <c r="V16" s="21"/>
      <c r="W16" s="21"/>
      <c r="X16" s="21"/>
      <c r="Y16" s="21"/>
      <c r="Z16" s="21"/>
    </row>
    <row r="17">
      <c r="A17" s="80"/>
      <c r="B17" s="81"/>
      <c r="C17" s="78"/>
      <c r="D17" s="78"/>
      <c r="E17" s="66" t="s">
        <v>38</v>
      </c>
      <c r="F17" s="75"/>
      <c r="G17" s="75"/>
      <c r="H17" s="76"/>
      <c r="J17" s="77" t="s">
        <v>42</v>
      </c>
      <c r="L17" s="27"/>
      <c r="T17" s="21"/>
      <c r="U17" s="21"/>
      <c r="V17" s="21"/>
      <c r="W17" s="21"/>
      <c r="X17" s="21"/>
      <c r="Y17" s="21"/>
      <c r="Z17" s="21"/>
    </row>
    <row r="18">
      <c r="A18" s="80"/>
      <c r="B18" s="78"/>
      <c r="C18" s="78"/>
      <c r="D18" s="78"/>
      <c r="E18" s="58" t="s">
        <v>43</v>
      </c>
      <c r="F18" s="48">
        <v>0.0</v>
      </c>
      <c r="G18" s="67" t="s">
        <v>44</v>
      </c>
      <c r="H18" s="79">
        <v>0.0</v>
      </c>
      <c r="J18" s="82" t="s">
        <v>45</v>
      </c>
      <c r="L18" s="27"/>
      <c r="T18" s="21"/>
      <c r="U18" s="21"/>
      <c r="V18" s="21"/>
      <c r="W18" s="21"/>
      <c r="X18" s="21"/>
      <c r="Y18" s="21"/>
      <c r="Z18" s="21"/>
    </row>
    <row r="19">
      <c r="A19" s="80"/>
      <c r="B19" s="78"/>
      <c r="C19" s="78"/>
      <c r="D19" s="83"/>
      <c r="E19" s="66" t="s">
        <v>46</v>
      </c>
      <c r="F19" s="75">
        <v>0.0</v>
      </c>
      <c r="G19" s="84" t="s">
        <v>47</v>
      </c>
      <c r="H19" s="76">
        <v>0.0</v>
      </c>
      <c r="J19" s="85"/>
      <c r="K19" s="86" t="s">
        <v>48</v>
      </c>
      <c r="L19" s="87"/>
      <c r="T19" s="21"/>
      <c r="U19" s="21"/>
      <c r="V19" s="21"/>
      <c r="W19" s="21"/>
      <c r="X19" s="21"/>
      <c r="Y19" s="21"/>
      <c r="Z19" s="21"/>
    </row>
    <row r="20">
      <c r="A20" s="80"/>
      <c r="B20" s="78"/>
      <c r="C20" s="78"/>
      <c r="D20" s="83"/>
      <c r="E20" s="66" t="s">
        <v>49</v>
      </c>
      <c r="F20" s="75"/>
      <c r="G20" s="84" t="s">
        <v>50</v>
      </c>
      <c r="H20" s="76"/>
      <c r="J20" s="2"/>
      <c r="K20" s="2"/>
      <c r="L20" s="2"/>
      <c r="T20" s="21"/>
      <c r="U20" s="21"/>
      <c r="V20" s="21"/>
      <c r="W20" s="21"/>
      <c r="X20" s="21"/>
      <c r="Y20" s="21"/>
      <c r="Z20" s="21"/>
    </row>
    <row r="21">
      <c r="A21" s="88"/>
      <c r="B21" s="89"/>
      <c r="C21" s="90"/>
      <c r="D21" s="91"/>
      <c r="E21" s="92" t="s">
        <v>51</v>
      </c>
      <c r="F21" s="93">
        <f>ROUNDUP((COUNTA(A14:D21)*0.25+(F18/1000)+(H18/1000)+(F19/1000)+(H19/1000)+F15+G15+H15+F17+G17+H17+H20)*4)/4</f>
        <v>0</v>
      </c>
      <c r="G21" s="94" t="s">
        <v>52</v>
      </c>
      <c r="H21" s="95" t="str">
        <f t="array" ref="H21">INDEX(Speed,ROUNDUP(F21)+1,1)</f>
        <v>120' (40')</v>
      </c>
      <c r="J21" s="2"/>
      <c r="K21" s="2"/>
      <c r="L21" s="2"/>
      <c r="T21" s="21"/>
      <c r="U21" s="21"/>
      <c r="V21" s="21"/>
      <c r="W21" s="21"/>
      <c r="X21" s="21"/>
      <c r="Y21" s="21"/>
      <c r="Z21" s="21"/>
    </row>
    <row r="22">
      <c r="J22" s="21"/>
      <c r="K22" s="96"/>
      <c r="L22" s="21"/>
      <c r="M22" s="96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>
      <c r="F23" s="96"/>
      <c r="G23" s="21"/>
      <c r="H23" s="96"/>
      <c r="I23" s="21"/>
      <c r="J23" s="21"/>
      <c r="K23" s="96"/>
      <c r="L23" s="21"/>
      <c r="M23" s="96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>
      <c r="F24" s="96"/>
      <c r="G24" s="96"/>
      <c r="H24" s="96"/>
      <c r="I24" s="96"/>
      <c r="J24" s="21"/>
      <c r="K24" s="96"/>
      <c r="L24" s="96"/>
      <c r="M24" s="96"/>
      <c r="N24" s="96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>
      <c r="A25" s="97" t="s">
        <v>53</v>
      </c>
      <c r="B25" s="17"/>
      <c r="C25" s="17"/>
      <c r="D25" s="17"/>
      <c r="E25" s="17"/>
      <c r="F25" s="17"/>
      <c r="G25" s="17"/>
      <c r="H25" s="18"/>
      <c r="I25" s="21"/>
      <c r="J25" s="20" t="s">
        <v>54</v>
      </c>
      <c r="K25" s="17"/>
      <c r="L25" s="18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>
      <c r="A26" s="98" t="s">
        <v>24</v>
      </c>
      <c r="B26" s="99"/>
      <c r="C26" s="54" t="s">
        <v>25</v>
      </c>
      <c r="D26" s="100"/>
      <c r="E26" s="101" t="s">
        <v>26</v>
      </c>
      <c r="F26" s="102">
        <v>2.0</v>
      </c>
      <c r="G26" s="101" t="s">
        <v>27</v>
      </c>
      <c r="H26" s="103" t="s">
        <v>55</v>
      </c>
      <c r="I26" s="21"/>
      <c r="J26" s="104" t="s">
        <v>56</v>
      </c>
      <c r="L26" s="27"/>
      <c r="M26" s="96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>
      <c r="A27" s="70"/>
      <c r="B27" s="71"/>
      <c r="C27" s="71"/>
      <c r="D27" s="71"/>
      <c r="E27" s="16" t="s">
        <v>36</v>
      </c>
      <c r="F27" s="42" t="s">
        <v>57</v>
      </c>
      <c r="G27" s="42"/>
      <c r="H27" s="72"/>
      <c r="J27" s="104" t="s">
        <v>58</v>
      </c>
      <c r="L27" s="27"/>
      <c r="M27" s="96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>
      <c r="A28" s="73"/>
      <c r="B28" s="74"/>
      <c r="C28" s="74"/>
      <c r="D28" s="74"/>
      <c r="E28" s="66" t="s">
        <v>38</v>
      </c>
      <c r="F28" s="75">
        <v>15.0</v>
      </c>
      <c r="G28" s="75"/>
      <c r="H28" s="76"/>
      <c r="I28" s="21"/>
      <c r="J28" s="85"/>
      <c r="K28" s="86" t="s">
        <v>48</v>
      </c>
      <c r="L28" s="87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>
      <c r="A29" s="73"/>
      <c r="B29" s="74"/>
      <c r="C29" s="74"/>
      <c r="D29" s="78"/>
      <c r="E29" s="58" t="s">
        <v>40</v>
      </c>
      <c r="F29" s="48"/>
      <c r="G29" s="48"/>
      <c r="H29" s="79"/>
      <c r="I29" s="96"/>
      <c r="M29" s="96"/>
      <c r="N29" s="96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>
      <c r="A30" s="80"/>
      <c r="B30" s="81"/>
      <c r="C30" s="78"/>
      <c r="D30" s="78"/>
      <c r="E30" s="66" t="s">
        <v>38</v>
      </c>
      <c r="F30" s="75"/>
      <c r="G30" s="75"/>
      <c r="H30" s="76"/>
      <c r="I30" s="21"/>
      <c r="J30" s="20" t="s">
        <v>59</v>
      </c>
      <c r="K30" s="17"/>
      <c r="L30" s="18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>
      <c r="A31" s="80"/>
      <c r="B31" s="78"/>
      <c r="C31" s="78"/>
      <c r="D31" s="78"/>
      <c r="E31" s="58" t="s">
        <v>43</v>
      </c>
      <c r="F31" s="48">
        <v>0.0</v>
      </c>
      <c r="G31" s="67" t="s">
        <v>44</v>
      </c>
      <c r="H31" s="79">
        <v>0.0</v>
      </c>
      <c r="I31" s="21"/>
      <c r="J31" s="104" t="s">
        <v>60</v>
      </c>
      <c r="L31" s="27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>
      <c r="A32" s="80"/>
      <c r="B32" s="78"/>
      <c r="C32" s="78"/>
      <c r="D32" s="83"/>
      <c r="E32" s="66" t="s">
        <v>46</v>
      </c>
      <c r="F32" s="75">
        <v>0.0</v>
      </c>
      <c r="G32" s="84" t="s">
        <v>47</v>
      </c>
      <c r="H32" s="76">
        <v>0.0</v>
      </c>
      <c r="I32" s="21"/>
      <c r="J32" s="104" t="s">
        <v>61</v>
      </c>
      <c r="L32" s="27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>
      <c r="A33" s="80"/>
      <c r="B33" s="78"/>
      <c r="C33" s="78"/>
      <c r="D33" s="83"/>
      <c r="E33" s="66" t="s">
        <v>62</v>
      </c>
      <c r="F33" s="75"/>
      <c r="G33" s="84" t="s">
        <v>63</v>
      </c>
      <c r="H33" s="76"/>
      <c r="I33" s="21"/>
      <c r="J33" s="85"/>
      <c r="K33" s="86" t="s">
        <v>48</v>
      </c>
      <c r="L33" s="87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>
      <c r="A34" s="88"/>
      <c r="B34" s="89"/>
      <c r="C34" s="90"/>
      <c r="D34" s="91"/>
      <c r="E34" s="92" t="s">
        <v>51</v>
      </c>
      <c r="F34" s="93">
        <f>ROUNDUP((COUNTA(A27:D34)*0.25+(F31/1000)+(H31/1000)+(F32/1000)+(H32/1000)+F28+G28+H28+F30+G30+H30+H33)*4)/4</f>
        <v>15</v>
      </c>
      <c r="G34" s="94" t="s">
        <v>52</v>
      </c>
      <c r="H34" s="95" t="str">
        <f t="array" ref="H34">INDEX(HorseSpeed,ROUNDUP(F34)+1,1)</f>
        <v>120' (40')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>
      <c r="A35" s="21"/>
      <c r="B35" s="21"/>
      <c r="C35" s="21"/>
      <c r="D35" s="21"/>
      <c r="E35" s="96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>
      <c r="A36" s="21"/>
      <c r="B36" s="21"/>
      <c r="C36" s="21"/>
      <c r="D36" s="21"/>
      <c r="E36" s="96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>
      <c r="A37" s="96"/>
      <c r="B37" s="21"/>
      <c r="C37" s="21"/>
      <c r="D37" s="21"/>
      <c r="E37" s="96"/>
      <c r="F37" s="96"/>
      <c r="G37" s="21"/>
      <c r="H37" s="21"/>
      <c r="I37" s="21"/>
      <c r="J37" s="21"/>
      <c r="K37" s="96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>
      <c r="A38" s="96"/>
      <c r="B38" s="21"/>
      <c r="C38" s="21"/>
      <c r="D38" s="21"/>
      <c r="E38" s="21"/>
      <c r="F38" s="96"/>
      <c r="G38" s="21"/>
      <c r="H38" s="21"/>
      <c r="I38" s="21"/>
      <c r="J38" s="21"/>
      <c r="K38" s="96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>
      <c r="A43" s="96"/>
      <c r="B43" s="96"/>
      <c r="C43" s="21"/>
      <c r="D43" s="21"/>
      <c r="E43" s="21"/>
      <c r="F43" s="96"/>
      <c r="G43" s="96"/>
      <c r="H43" s="21"/>
      <c r="I43" s="21"/>
      <c r="J43" s="21"/>
      <c r="K43" s="96"/>
      <c r="L43" s="96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>
      <c r="A44" s="21"/>
      <c r="B44" s="96"/>
      <c r="C44" s="21"/>
      <c r="D44" s="21"/>
      <c r="E44" s="21"/>
      <c r="F44" s="21"/>
      <c r="G44" s="96"/>
      <c r="H44" s="21"/>
      <c r="I44" s="21"/>
      <c r="J44" s="21"/>
      <c r="K44" s="21"/>
      <c r="L44" s="96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>
      <c r="A45" s="96"/>
      <c r="B45" s="96"/>
      <c r="C45" s="21"/>
      <c r="D45" s="21"/>
      <c r="E45" s="21"/>
      <c r="F45" s="96"/>
      <c r="G45" s="96"/>
      <c r="H45" s="21"/>
      <c r="I45" s="21"/>
      <c r="J45" s="21"/>
      <c r="K45" s="96"/>
      <c r="L45" s="96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>
      <c r="A46" s="21"/>
      <c r="B46" s="96"/>
      <c r="C46" s="21"/>
      <c r="D46" s="21"/>
      <c r="E46" s="21"/>
      <c r="F46" s="21"/>
      <c r="G46" s="96"/>
      <c r="H46" s="21"/>
      <c r="I46" s="21"/>
      <c r="J46" s="21"/>
      <c r="K46" s="21"/>
      <c r="L46" s="96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>
      <c r="A47" s="96"/>
      <c r="B47" s="96"/>
      <c r="C47" s="21"/>
      <c r="D47" s="21"/>
      <c r="E47" s="21"/>
      <c r="F47" s="96"/>
      <c r="G47" s="96"/>
      <c r="H47" s="21"/>
      <c r="I47" s="21"/>
      <c r="J47" s="21"/>
      <c r="K47" s="96"/>
      <c r="L47" s="96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>
      <c r="A48" s="96"/>
      <c r="B48" s="96"/>
      <c r="C48" s="21"/>
      <c r="D48" s="21"/>
      <c r="E48" s="21"/>
      <c r="F48" s="96"/>
      <c r="G48" s="96"/>
      <c r="H48" s="21"/>
      <c r="I48" s="21"/>
      <c r="J48" s="21"/>
      <c r="K48" s="96"/>
      <c r="L48" s="96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>
      <c r="A50" s="96"/>
      <c r="B50" s="21"/>
      <c r="C50" s="96"/>
      <c r="D50" s="21"/>
      <c r="E50" s="21"/>
      <c r="F50" s="96"/>
      <c r="G50" s="21"/>
      <c r="H50" s="96"/>
      <c r="I50" s="21"/>
      <c r="J50" s="21"/>
      <c r="K50" s="96"/>
      <c r="L50" s="21"/>
      <c r="M50" s="96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>
      <c r="A51" s="96"/>
      <c r="B51" s="21"/>
      <c r="C51" s="96"/>
      <c r="D51" s="21"/>
      <c r="E51" s="21"/>
      <c r="F51" s="96"/>
      <c r="G51" s="21"/>
      <c r="H51" s="96"/>
      <c r="I51" s="21"/>
      <c r="J51" s="21"/>
      <c r="K51" s="96"/>
      <c r="L51" s="21"/>
      <c r="M51" s="96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>
      <c r="A52" s="96"/>
      <c r="B52" s="96"/>
      <c r="C52" s="96"/>
      <c r="D52" s="96"/>
      <c r="E52" s="21"/>
      <c r="F52" s="96"/>
      <c r="G52" s="96"/>
      <c r="H52" s="96"/>
      <c r="I52" s="96"/>
      <c r="J52" s="21"/>
      <c r="K52" s="96"/>
      <c r="L52" s="96"/>
      <c r="M52" s="96"/>
      <c r="N52" s="96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>
      <c r="A54" s="96"/>
      <c r="B54" s="21"/>
      <c r="C54" s="96"/>
      <c r="D54" s="21"/>
      <c r="E54" s="21"/>
      <c r="F54" s="96"/>
      <c r="G54" s="21"/>
      <c r="H54" s="96"/>
      <c r="I54" s="21"/>
      <c r="J54" s="21"/>
      <c r="K54" s="96"/>
      <c r="L54" s="21"/>
      <c r="M54" s="96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>
      <c r="A55" s="96"/>
      <c r="B55" s="21"/>
      <c r="C55" s="96"/>
      <c r="D55" s="21"/>
      <c r="E55" s="21"/>
      <c r="F55" s="96"/>
      <c r="G55" s="21"/>
      <c r="H55" s="96"/>
      <c r="I55" s="21"/>
      <c r="J55" s="21"/>
      <c r="K55" s="96"/>
      <c r="L55" s="21"/>
      <c r="M55" s="96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>
      <c r="A57" s="21"/>
      <c r="B57" s="96"/>
      <c r="C57" s="96"/>
      <c r="D57" s="96"/>
      <c r="E57" s="21"/>
      <c r="F57" s="21"/>
      <c r="G57" s="96"/>
      <c r="H57" s="96"/>
      <c r="I57" s="96"/>
      <c r="J57" s="21"/>
      <c r="K57" s="21"/>
      <c r="L57" s="96"/>
      <c r="M57" s="96"/>
      <c r="N57" s="96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>
      <c r="A58" s="21"/>
      <c r="B58" s="96"/>
      <c r="C58" s="21"/>
      <c r="D58" s="21"/>
      <c r="E58" s="21"/>
      <c r="F58" s="21"/>
      <c r="G58" s="96"/>
      <c r="H58" s="21"/>
      <c r="I58" s="21"/>
      <c r="J58" s="21"/>
      <c r="K58" s="21"/>
      <c r="L58" s="96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>
      <c r="A59" s="21"/>
      <c r="B59" s="96"/>
      <c r="C59" s="21"/>
      <c r="D59" s="21"/>
      <c r="E59" s="21"/>
      <c r="F59" s="21"/>
      <c r="G59" s="96"/>
      <c r="H59" s="21"/>
      <c r="I59" s="21"/>
      <c r="J59" s="21"/>
      <c r="K59" s="21"/>
      <c r="L59" s="96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>
      <c r="A60" s="21"/>
      <c r="B60" s="96"/>
      <c r="C60" s="21"/>
      <c r="D60" s="21"/>
      <c r="E60" s="21"/>
      <c r="F60" s="21"/>
      <c r="G60" s="96"/>
      <c r="H60" s="21"/>
      <c r="I60" s="21"/>
      <c r="J60" s="21"/>
      <c r="K60" s="21"/>
      <c r="L60" s="96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>
      <c r="A65" s="96"/>
      <c r="B65" s="21"/>
      <c r="C65" s="21"/>
      <c r="D65" s="21"/>
      <c r="E65" s="21"/>
      <c r="F65" s="96"/>
      <c r="G65" s="21"/>
      <c r="H65" s="21"/>
      <c r="I65" s="21"/>
      <c r="J65" s="21"/>
      <c r="K65" s="96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>
      <c r="A66" s="96"/>
      <c r="B66" s="21"/>
      <c r="C66" s="21"/>
      <c r="D66" s="21"/>
      <c r="E66" s="21"/>
      <c r="F66" s="96"/>
      <c r="G66" s="21"/>
      <c r="H66" s="21"/>
      <c r="I66" s="21"/>
      <c r="J66" s="21"/>
      <c r="K66" s="96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31">
    <mergeCell ref="K5:L5"/>
    <mergeCell ref="K6:L6"/>
    <mergeCell ref="E1:H1"/>
    <mergeCell ref="J1:L1"/>
    <mergeCell ref="E2:H2"/>
    <mergeCell ref="K2:L2"/>
    <mergeCell ref="E3:H3"/>
    <mergeCell ref="K3:L3"/>
    <mergeCell ref="K4:L4"/>
    <mergeCell ref="E4:H4"/>
    <mergeCell ref="E5:H5"/>
    <mergeCell ref="E6:H6"/>
    <mergeCell ref="E7:H7"/>
    <mergeCell ref="E8:H8"/>
    <mergeCell ref="E10:H10"/>
    <mergeCell ref="E9:H9"/>
    <mergeCell ref="J25:L25"/>
    <mergeCell ref="J26:L26"/>
    <mergeCell ref="J27:L27"/>
    <mergeCell ref="J30:L30"/>
    <mergeCell ref="J31:L31"/>
    <mergeCell ref="J32:L32"/>
    <mergeCell ref="A25:H25"/>
    <mergeCell ref="J14:L14"/>
    <mergeCell ref="J15:L15"/>
    <mergeCell ref="J16:L16"/>
    <mergeCell ref="J17:L17"/>
    <mergeCell ref="A13:H13"/>
    <mergeCell ref="E12:H12"/>
    <mergeCell ref="E11:H11"/>
    <mergeCell ref="J18:L1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outlinePr summaryBelow="0" summaryRight="0"/>
  </sheetPr>
  <sheetViews>
    <sheetView workbookViewId="0"/>
  </sheetViews>
  <sheetFormatPr customHeight="1" defaultColWidth="14.43" defaultRowHeight="15.75"/>
  <cols>
    <col customWidth="1" min="1" max="1" width="16.71"/>
    <col customWidth="1" min="3" max="3" width="15.43"/>
    <col customWidth="1" min="5" max="5" width="15.86"/>
    <col customWidth="1" min="6" max="6" width="14.57"/>
  </cols>
  <sheetData>
    <row r="1">
      <c r="A1" s="12" t="s">
        <v>8</v>
      </c>
      <c r="B1" s="13" t="s">
        <v>9</v>
      </c>
      <c r="C1" s="14">
        <v>12.0</v>
      </c>
      <c r="D1" s="15" t="str">
        <f t="array" ref="D1">INDEX(Ability_Score_Modifiers,C1,1)</f>
        <v/>
      </c>
      <c r="E1" s="16" t="s">
        <v>10</v>
      </c>
      <c r="F1" s="17"/>
      <c r="G1" s="17"/>
      <c r="H1" s="18"/>
      <c r="I1" s="19"/>
      <c r="J1" s="20" t="s">
        <v>11</v>
      </c>
      <c r="K1" s="17"/>
      <c r="L1" s="18"/>
      <c r="Q1" s="21"/>
      <c r="U1" s="21"/>
      <c r="V1" s="21"/>
      <c r="W1" s="21"/>
      <c r="X1" s="21"/>
      <c r="Y1" s="21"/>
      <c r="Z1" s="21"/>
    </row>
    <row r="2">
      <c r="A2" s="22" t="s">
        <v>64</v>
      </c>
      <c r="B2" s="23" t="s">
        <v>12</v>
      </c>
      <c r="C2" s="24">
        <v>6.0</v>
      </c>
      <c r="D2" s="25" t="str">
        <f t="array" ref="D2">INDEX(Ability_Score_Modifiers,C2,1)</f>
        <v>-1</v>
      </c>
      <c r="E2" s="26" t="s">
        <v>65</v>
      </c>
      <c r="H2" s="27"/>
      <c r="I2" s="19"/>
      <c r="J2" s="28"/>
      <c r="K2" s="29" t="s">
        <v>13</v>
      </c>
      <c r="L2" s="27"/>
      <c r="Q2" s="21"/>
      <c r="U2" s="21"/>
      <c r="V2" s="21"/>
      <c r="W2" s="21"/>
      <c r="X2" s="21"/>
      <c r="Y2" s="21"/>
      <c r="Z2" s="21"/>
    </row>
    <row r="3">
      <c r="A3" s="30" t="s">
        <v>14</v>
      </c>
      <c r="B3" s="23" t="s">
        <v>15</v>
      </c>
      <c r="C3" s="24">
        <v>15.0</v>
      </c>
      <c r="D3" s="25" t="str">
        <f t="array" ref="D3">INDEX(Ability_Score_Modifiers,C3,1)</f>
        <v>+1</v>
      </c>
      <c r="E3" s="26" t="s">
        <v>66</v>
      </c>
      <c r="G3" s="105">
        <v>1.0</v>
      </c>
      <c r="H3" s="106">
        <v>2.0</v>
      </c>
      <c r="J3" s="107"/>
      <c r="K3" s="29" t="s">
        <v>67</v>
      </c>
      <c r="L3" s="27"/>
      <c r="Q3" s="21"/>
      <c r="U3" s="21"/>
      <c r="V3" s="21"/>
      <c r="W3" s="21"/>
      <c r="X3" s="21"/>
      <c r="Y3" s="21"/>
      <c r="Z3" s="21"/>
    </row>
    <row r="4">
      <c r="A4" s="22" t="s">
        <v>68</v>
      </c>
      <c r="B4" s="32" t="s">
        <v>17</v>
      </c>
      <c r="C4" s="24">
        <v>16.0</v>
      </c>
      <c r="D4" s="25" t="str">
        <f t="array" ref="D4">INDEX(Ability_Score_Modifiers,C4,1)</f>
        <v>+2</v>
      </c>
      <c r="E4" s="26" t="s">
        <v>69</v>
      </c>
      <c r="G4" s="105"/>
      <c r="H4" s="50"/>
      <c r="J4" s="108"/>
      <c r="K4" s="29" t="s">
        <v>70</v>
      </c>
      <c r="L4" s="27"/>
      <c r="Q4" s="21"/>
      <c r="U4" s="21"/>
      <c r="V4" s="21"/>
      <c r="W4" s="21"/>
      <c r="X4" s="21"/>
      <c r="Y4" s="21"/>
      <c r="Z4" s="21"/>
    </row>
    <row r="5">
      <c r="A5" s="35" t="s">
        <v>19</v>
      </c>
      <c r="B5" s="23" t="s">
        <v>20</v>
      </c>
      <c r="C5" s="24">
        <v>11.0</v>
      </c>
      <c r="D5" s="25" t="str">
        <f t="array" ref="D5">INDEX(Ability_Score_Modifiers,C5,1)</f>
        <v/>
      </c>
      <c r="E5" s="26" t="s">
        <v>71</v>
      </c>
      <c r="G5" s="105"/>
      <c r="H5" s="50"/>
      <c r="J5" s="31"/>
      <c r="K5" s="29" t="s">
        <v>72</v>
      </c>
      <c r="L5" s="27"/>
      <c r="Q5" s="21"/>
      <c r="U5" s="21"/>
      <c r="V5" s="21"/>
      <c r="W5" s="21"/>
      <c r="X5" s="21"/>
      <c r="Y5" s="21"/>
      <c r="Z5" s="21"/>
    </row>
    <row r="6">
      <c r="A6" s="109">
        <v>2.0</v>
      </c>
      <c r="B6" s="110" t="s">
        <v>22</v>
      </c>
      <c r="C6" s="111">
        <v>9.0</v>
      </c>
      <c r="D6" s="112" t="str">
        <f t="array" ref="D6">INDEX(Ability_Score_Modifiers,C6,1)</f>
        <v/>
      </c>
      <c r="E6" s="26" t="s">
        <v>73</v>
      </c>
      <c r="G6" s="105"/>
      <c r="H6" s="50"/>
      <c r="J6" s="38"/>
      <c r="K6" s="39" t="s">
        <v>23</v>
      </c>
      <c r="L6" s="40"/>
      <c r="Q6" s="21"/>
      <c r="U6" s="21"/>
      <c r="V6" s="21"/>
      <c r="W6" s="21"/>
      <c r="X6" s="21"/>
      <c r="Y6" s="21"/>
      <c r="Z6" s="21"/>
    </row>
    <row r="7">
      <c r="A7" s="41" t="s">
        <v>24</v>
      </c>
      <c r="B7" s="42">
        <v>3.0</v>
      </c>
      <c r="C7" s="43" t="s">
        <v>25</v>
      </c>
      <c r="D7" s="44">
        <v>5.0</v>
      </c>
      <c r="E7" s="26" t="s">
        <v>74</v>
      </c>
      <c r="G7" s="105"/>
      <c r="H7" s="50"/>
      <c r="J7" s="46"/>
      <c r="K7" s="46"/>
      <c r="L7" s="46"/>
      <c r="Q7" s="21"/>
      <c r="R7" s="21"/>
      <c r="S7" s="21"/>
      <c r="T7" s="21"/>
      <c r="U7" s="21"/>
      <c r="V7" s="21"/>
      <c r="W7" s="21"/>
      <c r="X7" s="21"/>
      <c r="Y7" s="21"/>
      <c r="Z7" s="21"/>
    </row>
    <row r="8">
      <c r="A8" s="47" t="s">
        <v>26</v>
      </c>
      <c r="B8" s="48" t="s">
        <v>75</v>
      </c>
      <c r="C8" s="49" t="s">
        <v>27</v>
      </c>
      <c r="D8" s="50" t="str">
        <f>CONCATENATE(15-D5,"+ on 1d20*")</f>
        <v>15+ on 1d20*</v>
      </c>
      <c r="E8" s="26" t="s">
        <v>76</v>
      </c>
      <c r="G8" s="105"/>
      <c r="H8" s="50"/>
      <c r="J8" s="46"/>
      <c r="K8" s="46"/>
      <c r="L8" s="46"/>
      <c r="T8" s="21"/>
      <c r="U8" s="21"/>
      <c r="V8" s="21"/>
      <c r="W8" s="21"/>
      <c r="X8" s="21"/>
      <c r="Y8" s="21"/>
      <c r="Z8" s="21"/>
    </row>
    <row r="9">
      <c r="A9" s="51" t="s">
        <v>28</v>
      </c>
      <c r="B9" s="113">
        <v>4328.0</v>
      </c>
      <c r="C9" s="51" t="s">
        <v>29</v>
      </c>
      <c r="D9" s="114">
        <v>5000.0</v>
      </c>
      <c r="E9" s="26"/>
      <c r="H9" s="27"/>
      <c r="I9" s="19"/>
      <c r="J9" s="46"/>
      <c r="K9" s="46"/>
      <c r="L9" s="46"/>
      <c r="T9" s="21"/>
      <c r="U9" s="21"/>
      <c r="V9" s="21"/>
      <c r="W9" s="21"/>
      <c r="X9" s="21"/>
      <c r="Y9" s="21"/>
      <c r="Z9" s="21"/>
    </row>
    <row r="10">
      <c r="A10" s="54" t="s">
        <v>30</v>
      </c>
      <c r="B10" s="55" t="str">
        <f>CONCATENATE(10-D1,"+ on 1d20")</f>
        <v>10+ on 1d20</v>
      </c>
      <c r="C10" s="56" t="s">
        <v>31</v>
      </c>
      <c r="D10" s="57" t="str">
        <f>CONCATENATE(10-D2,"+ on 1d20")</f>
        <v>11+ on 1d20</v>
      </c>
      <c r="E10" s="115" t="s">
        <v>77</v>
      </c>
      <c r="H10" s="27"/>
      <c r="I10" s="19"/>
      <c r="J10" s="46"/>
      <c r="K10" s="46"/>
      <c r="L10" s="46"/>
      <c r="T10" s="21"/>
      <c r="U10" s="21"/>
      <c r="V10" s="21"/>
      <c r="W10" s="21"/>
      <c r="X10" s="21"/>
      <c r="Y10" s="21"/>
      <c r="Z10" s="21"/>
    </row>
    <row r="11">
      <c r="A11" s="58" t="s">
        <v>32</v>
      </c>
      <c r="B11" s="48" t="s">
        <v>78</v>
      </c>
      <c r="C11" s="59" t="s">
        <v>79</v>
      </c>
      <c r="D11" s="60"/>
      <c r="E11" s="26"/>
      <c r="H11" s="27"/>
      <c r="I11" s="19"/>
      <c r="J11" s="46"/>
      <c r="K11" s="46"/>
      <c r="L11" s="46"/>
      <c r="T11" s="21"/>
      <c r="U11" s="21"/>
      <c r="V11" s="21"/>
      <c r="W11" s="21"/>
      <c r="X11" s="21"/>
      <c r="Y11" s="21"/>
      <c r="Z11" s="21"/>
    </row>
    <row r="12">
      <c r="A12" s="61" t="s">
        <v>33</v>
      </c>
      <c r="B12" s="62" t="s">
        <v>80</v>
      </c>
      <c r="C12" s="62" t="s">
        <v>81</v>
      </c>
      <c r="D12" s="63"/>
      <c r="E12" s="116" t="s">
        <v>82</v>
      </c>
      <c r="F12" s="65"/>
      <c r="G12" s="65"/>
      <c r="H12" s="40"/>
      <c r="I12" s="19"/>
      <c r="J12" s="46"/>
      <c r="K12" s="46"/>
      <c r="L12" s="46"/>
      <c r="T12" s="21"/>
      <c r="U12" s="21"/>
      <c r="V12" s="21"/>
      <c r="W12" s="21"/>
      <c r="X12" s="21"/>
      <c r="Y12" s="21"/>
      <c r="Z12" s="21"/>
    </row>
    <row r="13">
      <c r="A13" s="117" t="s">
        <v>35</v>
      </c>
      <c r="B13" s="118"/>
      <c r="C13" s="118"/>
      <c r="D13" s="118"/>
      <c r="E13" s="118"/>
      <c r="F13" s="118"/>
      <c r="G13" s="118"/>
      <c r="H13" s="119"/>
      <c r="I13" s="67"/>
      <c r="J13" s="68"/>
      <c r="K13" s="69"/>
      <c r="L13" s="68"/>
      <c r="N13" s="68"/>
      <c r="O13" s="69"/>
      <c r="P13" s="68"/>
      <c r="Q13" s="3"/>
      <c r="R13" s="68"/>
      <c r="T13" s="21"/>
      <c r="U13" s="21"/>
      <c r="V13" s="21"/>
      <c r="W13" s="21"/>
      <c r="X13" s="21"/>
      <c r="Y13" s="21"/>
      <c r="Z13" s="21"/>
    </row>
    <row r="14">
      <c r="A14" s="70" t="s">
        <v>83</v>
      </c>
      <c r="B14" s="71" t="s">
        <v>84</v>
      </c>
      <c r="C14" s="71" t="s">
        <v>85</v>
      </c>
      <c r="D14" s="120" t="s">
        <v>86</v>
      </c>
      <c r="E14" s="16" t="s">
        <v>36</v>
      </c>
      <c r="F14" s="42" t="s">
        <v>78</v>
      </c>
      <c r="G14" s="42" t="s">
        <v>87</v>
      </c>
      <c r="H14" s="72"/>
      <c r="J14" s="20" t="s">
        <v>37</v>
      </c>
      <c r="K14" s="17"/>
      <c r="L14" s="18"/>
      <c r="N14" s="68"/>
      <c r="O14" s="69"/>
      <c r="P14" s="68"/>
      <c r="Q14" s="68"/>
      <c r="R14" s="68"/>
      <c r="T14" s="21"/>
      <c r="U14" s="21"/>
      <c r="V14" s="21"/>
      <c r="W14" s="21"/>
      <c r="X14" s="21"/>
      <c r="Y14" s="21"/>
      <c r="Z14" s="21"/>
    </row>
    <row r="15">
      <c r="A15" s="73" t="s">
        <v>79</v>
      </c>
      <c r="B15" s="74"/>
      <c r="C15" s="74"/>
      <c r="D15" s="121"/>
      <c r="E15" s="66" t="s">
        <v>38</v>
      </c>
      <c r="F15" s="75">
        <v>1.0</v>
      </c>
      <c r="G15" s="75">
        <v>3.0</v>
      </c>
      <c r="H15" s="76"/>
      <c r="J15" s="77" t="s">
        <v>39</v>
      </c>
      <c r="L15" s="27"/>
      <c r="N15" s="4"/>
      <c r="O15" s="68"/>
      <c r="P15" s="68"/>
      <c r="Q15" s="68"/>
      <c r="R15" s="68"/>
      <c r="T15" s="21"/>
      <c r="U15" s="21"/>
      <c r="V15" s="21"/>
      <c r="W15" s="21"/>
      <c r="X15" s="21"/>
      <c r="Y15" s="21"/>
      <c r="Z15" s="21"/>
    </row>
    <row r="16">
      <c r="A16" s="73"/>
      <c r="B16" s="74"/>
      <c r="C16" s="74"/>
      <c r="D16" s="83"/>
      <c r="E16" s="58" t="s">
        <v>40</v>
      </c>
      <c r="F16" s="48"/>
      <c r="G16" s="48"/>
      <c r="H16" s="79"/>
      <c r="J16" s="77" t="s">
        <v>41</v>
      </c>
      <c r="L16" s="27"/>
      <c r="N16" s="4"/>
      <c r="O16" s="68"/>
      <c r="P16" s="3"/>
      <c r="Q16" s="68"/>
      <c r="T16" s="21"/>
      <c r="U16" s="21"/>
      <c r="V16" s="21"/>
      <c r="W16" s="21"/>
      <c r="X16" s="21"/>
      <c r="Y16" s="21"/>
      <c r="Z16" s="21"/>
    </row>
    <row r="17">
      <c r="A17" s="80"/>
      <c r="B17" s="81"/>
      <c r="C17" s="78"/>
      <c r="D17" s="83"/>
      <c r="E17" s="66" t="s">
        <v>38</v>
      </c>
      <c r="F17" s="75"/>
      <c r="G17" s="75"/>
      <c r="H17" s="76"/>
      <c r="J17" s="77" t="s">
        <v>42</v>
      </c>
      <c r="L17" s="27"/>
      <c r="N17" s="4"/>
      <c r="O17" s="68"/>
      <c r="P17" s="3"/>
      <c r="Q17" s="68"/>
      <c r="T17" s="21"/>
      <c r="U17" s="21"/>
      <c r="V17" s="21"/>
      <c r="W17" s="21"/>
      <c r="X17" s="21"/>
      <c r="Y17" s="21"/>
      <c r="Z17" s="21"/>
    </row>
    <row r="18">
      <c r="A18" s="80"/>
      <c r="B18" s="78"/>
      <c r="C18" s="78"/>
      <c r="D18" s="83"/>
      <c r="E18" s="58" t="s">
        <v>43</v>
      </c>
      <c r="F18" s="48">
        <v>7.0</v>
      </c>
      <c r="G18" s="67" t="s">
        <v>44</v>
      </c>
      <c r="H18" s="79">
        <v>82.0</v>
      </c>
      <c r="J18" s="82" t="s">
        <v>45</v>
      </c>
      <c r="L18" s="27"/>
      <c r="N18" s="4"/>
      <c r="O18" s="68"/>
      <c r="P18" s="3"/>
      <c r="Q18" s="68"/>
      <c r="T18" s="21"/>
      <c r="U18" s="21"/>
      <c r="V18" s="21"/>
      <c r="W18" s="21"/>
      <c r="X18" s="21"/>
      <c r="Y18" s="21"/>
      <c r="Z18" s="21"/>
    </row>
    <row r="19">
      <c r="A19" s="80"/>
      <c r="B19" s="78"/>
      <c r="C19" s="78"/>
      <c r="D19" s="83"/>
      <c r="E19" s="66" t="s">
        <v>46</v>
      </c>
      <c r="F19" s="75">
        <v>0.0</v>
      </c>
      <c r="G19" s="84" t="s">
        <v>47</v>
      </c>
      <c r="H19" s="76">
        <v>0.0</v>
      </c>
      <c r="J19" s="85"/>
      <c r="K19" s="86" t="s">
        <v>48</v>
      </c>
      <c r="L19" s="87"/>
      <c r="N19" s="4"/>
      <c r="O19" s="68"/>
      <c r="P19" s="69"/>
      <c r="Q19" s="68"/>
      <c r="T19" s="21"/>
      <c r="U19" s="21"/>
      <c r="V19" s="21"/>
      <c r="W19" s="21"/>
      <c r="X19" s="21"/>
      <c r="Y19" s="21"/>
      <c r="Z19" s="21"/>
    </row>
    <row r="20">
      <c r="A20" s="80"/>
      <c r="B20" s="78"/>
      <c r="C20" s="78"/>
      <c r="D20" s="83"/>
      <c r="E20" s="66" t="s">
        <v>49</v>
      </c>
      <c r="F20" s="75"/>
      <c r="G20" s="84" t="s">
        <v>50</v>
      </c>
      <c r="H20" s="76"/>
      <c r="J20" s="2"/>
      <c r="K20" s="2"/>
      <c r="L20" s="2"/>
      <c r="T20" s="21"/>
      <c r="U20" s="21"/>
      <c r="V20" s="21"/>
      <c r="W20" s="21"/>
      <c r="X20" s="21"/>
      <c r="Y20" s="21"/>
      <c r="Z20" s="21"/>
    </row>
    <row r="21">
      <c r="A21" s="88"/>
      <c r="B21" s="89"/>
      <c r="C21" s="90"/>
      <c r="D21" s="91"/>
      <c r="E21" s="92" t="s">
        <v>51</v>
      </c>
      <c r="F21" s="93">
        <f>ROUNDUP((COUNTA(A14:D21)*0.25+(F18/1000)+(H18/1000)+(F19/1000)+(H19/1000)+F15+G15+H15+F17+G17+H17+H20)*4)/4</f>
        <v>5.5</v>
      </c>
      <c r="G21" s="94" t="s">
        <v>52</v>
      </c>
      <c r="H21" s="95" t="str">
        <f t="array" ref="H21">INDEX(Speed,ROUNDUP(F21)+1,1)</f>
        <v>90' (30')</v>
      </c>
      <c r="J21" s="2"/>
      <c r="K21" s="2"/>
      <c r="L21" s="2"/>
      <c r="T21" s="21"/>
      <c r="U21" s="21"/>
      <c r="V21" s="21"/>
      <c r="W21" s="21"/>
      <c r="X21" s="21"/>
      <c r="Y21" s="21"/>
      <c r="Z21" s="21"/>
    </row>
    <row r="22">
      <c r="A22" s="122"/>
      <c r="J22" s="21"/>
      <c r="K22" s="96"/>
      <c r="L22" s="21"/>
      <c r="M22" s="96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>
      <c r="F23" s="96"/>
      <c r="G23" s="21"/>
      <c r="H23" s="96"/>
      <c r="I23" s="21"/>
      <c r="J23" s="21"/>
      <c r="K23" s="96"/>
      <c r="L23" s="21"/>
      <c r="M23" s="96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>
      <c r="J24" s="21"/>
      <c r="K24" s="96"/>
      <c r="L24" s="96"/>
      <c r="M24" s="96"/>
      <c r="N24" s="96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>
      <c r="A25" s="12" t="s">
        <v>8</v>
      </c>
      <c r="B25" s="13" t="s">
        <v>9</v>
      </c>
      <c r="C25" s="123">
        <v>12.0</v>
      </c>
      <c r="D25" s="15" t="str">
        <f t="array" ref="D25">INDEX(Ability_Score_Modifiers,C25,1)</f>
        <v/>
      </c>
      <c r="E25" s="16" t="s">
        <v>10</v>
      </c>
      <c r="F25" s="17"/>
      <c r="G25" s="17"/>
      <c r="H25" s="18"/>
      <c r="I25" s="124" t="s">
        <v>88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>
      <c r="A26" s="22" t="s">
        <v>89</v>
      </c>
      <c r="B26" s="23" t="s">
        <v>12</v>
      </c>
      <c r="C26" s="125">
        <v>12.0</v>
      </c>
      <c r="D26" s="25" t="str">
        <f t="array" ref="D26">INDEX(Ability_Score_Modifiers,C26,1)</f>
        <v/>
      </c>
      <c r="E26" s="26" t="s">
        <v>90</v>
      </c>
      <c r="H26" s="27"/>
      <c r="I26" s="126" t="s">
        <v>91</v>
      </c>
      <c r="J26" s="21"/>
      <c r="K26" s="96"/>
      <c r="L26" s="21"/>
      <c r="M26" s="96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>
      <c r="A27" s="30" t="s">
        <v>14</v>
      </c>
      <c r="B27" s="23" t="s">
        <v>15</v>
      </c>
      <c r="C27" s="125">
        <v>11.0</v>
      </c>
      <c r="D27" s="25" t="str">
        <f t="array" ref="D27">INDEX(Ability_Score_Modifiers,C27,1)</f>
        <v/>
      </c>
      <c r="E27" s="26" t="s">
        <v>92</v>
      </c>
      <c r="H27" s="27"/>
      <c r="I27" s="21"/>
      <c r="J27" s="21"/>
      <c r="K27" s="96"/>
      <c r="L27" s="21"/>
      <c r="M27" s="96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>
      <c r="A28" s="22" t="s">
        <v>93</v>
      </c>
      <c r="B28" s="32" t="s">
        <v>17</v>
      </c>
      <c r="C28" s="125">
        <v>9.0</v>
      </c>
      <c r="D28" s="25" t="str">
        <f t="array" ref="D28">INDEX(Ability_Score_Modifiers,C28,1)</f>
        <v/>
      </c>
      <c r="E28" s="26"/>
      <c r="H28" s="27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>
      <c r="A29" s="35" t="s">
        <v>19</v>
      </c>
      <c r="B29" s="23" t="s">
        <v>20</v>
      </c>
      <c r="C29" s="125">
        <v>11.0</v>
      </c>
      <c r="D29" s="25" t="str">
        <f t="array" ref="D29">INDEX(Ability_Score_Modifiers,C29,1)</f>
        <v/>
      </c>
      <c r="E29" s="26"/>
      <c r="H29" s="27"/>
      <c r="I29" s="21"/>
      <c r="J29" s="21"/>
      <c r="K29" s="21"/>
      <c r="L29" s="96"/>
      <c r="M29" s="96"/>
      <c r="N29" s="96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>
      <c r="A30" s="109">
        <v>1.0</v>
      </c>
      <c r="B30" s="110" t="s">
        <v>22</v>
      </c>
      <c r="C30" s="127">
        <v>8.0</v>
      </c>
      <c r="D30" s="112" t="str">
        <f t="array" ref="D30">INDEX(Ability_Score_Modifiers,C30,1)</f>
        <v>-1</v>
      </c>
      <c r="E30" s="26"/>
      <c r="H30" s="27"/>
      <c r="I30" s="96"/>
      <c r="J30" s="21"/>
      <c r="K30" s="21"/>
      <c r="L30" s="96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>
      <c r="A31" s="41" t="s">
        <v>24</v>
      </c>
      <c r="B31" s="42">
        <v>6.0</v>
      </c>
      <c r="C31" s="43" t="s">
        <v>25</v>
      </c>
      <c r="D31" s="44">
        <v>9.0</v>
      </c>
      <c r="E31" s="45"/>
      <c r="H31" s="27"/>
      <c r="I31" s="21"/>
      <c r="J31" s="21"/>
      <c r="K31" s="21"/>
      <c r="L31" s="96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>
      <c r="A32" s="47" t="s">
        <v>26</v>
      </c>
      <c r="B32" s="48" t="s">
        <v>94</v>
      </c>
      <c r="C32" s="49" t="s">
        <v>27</v>
      </c>
      <c r="D32" s="50" t="str">
        <f>CONCATENATE(15-D29,"+")</f>
        <v>15+</v>
      </c>
      <c r="E32" s="45"/>
      <c r="H32" s="27"/>
      <c r="I32" s="21"/>
      <c r="J32" s="21"/>
      <c r="K32" s="21"/>
      <c r="L32" s="96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>
      <c r="A33" s="128" t="s">
        <v>30</v>
      </c>
      <c r="B33" s="129" t="str">
        <f>CONCATENATE(10-D25,"+")</f>
        <v>10+</v>
      </c>
      <c r="C33" s="49" t="s">
        <v>31</v>
      </c>
      <c r="D33" s="130" t="str">
        <f>CONCATENATE(10-D26,"+")</f>
        <v>10+</v>
      </c>
      <c r="E33" s="45"/>
      <c r="H33" s="27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>
      <c r="A34" s="51" t="s">
        <v>28</v>
      </c>
      <c r="B34" s="113">
        <v>367.0</v>
      </c>
      <c r="C34" s="51" t="s">
        <v>29</v>
      </c>
      <c r="D34" s="114">
        <v>2000.0</v>
      </c>
      <c r="E34" s="45"/>
      <c r="H34" s="27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>
      <c r="A35" s="16" t="s">
        <v>32</v>
      </c>
      <c r="B35" s="42" t="s">
        <v>95</v>
      </c>
      <c r="C35" s="131" t="s">
        <v>96</v>
      </c>
      <c r="D35" s="132"/>
      <c r="E35" s="45"/>
      <c r="H35" s="27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>
      <c r="A36" s="61" t="s">
        <v>33</v>
      </c>
      <c r="B36" s="62" t="s">
        <v>97</v>
      </c>
      <c r="C36" s="62" t="s">
        <v>98</v>
      </c>
      <c r="D36" s="63"/>
      <c r="E36" s="64" t="s">
        <v>99</v>
      </c>
      <c r="F36" s="65"/>
      <c r="G36" s="65"/>
      <c r="H36" s="40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>
      <c r="A37" s="117" t="s">
        <v>35</v>
      </c>
      <c r="B37" s="118"/>
      <c r="C37" s="118"/>
      <c r="D37" s="118"/>
      <c r="E37" s="118"/>
      <c r="F37" s="118"/>
      <c r="G37" s="118"/>
      <c r="H37" s="119"/>
      <c r="I37" s="21"/>
      <c r="J37" s="21"/>
      <c r="K37" s="96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>
      <c r="A38" s="70" t="s">
        <v>95</v>
      </c>
      <c r="B38" s="71" t="s">
        <v>100</v>
      </c>
      <c r="C38" s="71" t="s">
        <v>101</v>
      </c>
      <c r="D38" s="120" t="s">
        <v>102</v>
      </c>
      <c r="E38" s="16" t="s">
        <v>36</v>
      </c>
      <c r="F38" s="42" t="s">
        <v>96</v>
      </c>
      <c r="G38" s="42"/>
      <c r="H38" s="72"/>
      <c r="I38" s="21"/>
      <c r="J38" s="21"/>
      <c r="K38" s="96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>
      <c r="A39" s="73"/>
      <c r="B39" s="74"/>
      <c r="C39" s="74"/>
      <c r="D39" s="121"/>
      <c r="E39" s="66" t="s">
        <v>38</v>
      </c>
      <c r="F39" s="75">
        <v>1.0</v>
      </c>
      <c r="G39" s="75"/>
      <c r="H39" s="76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>
      <c r="A40" s="73"/>
      <c r="B40" s="74"/>
      <c r="C40" s="74"/>
      <c r="D40" s="83"/>
      <c r="E40" s="58" t="s">
        <v>103</v>
      </c>
      <c r="F40" s="48"/>
      <c r="G40" s="48"/>
      <c r="H40" s="79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>
      <c r="A41" s="80"/>
      <c r="B41" s="81"/>
      <c r="C41" s="78"/>
      <c r="D41" s="83"/>
      <c r="E41" s="66" t="s">
        <v>38</v>
      </c>
      <c r="F41" s="75"/>
      <c r="G41" s="75"/>
      <c r="H41" s="76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>
      <c r="A42" s="80"/>
      <c r="B42" s="78"/>
      <c r="C42" s="78"/>
      <c r="D42" s="83"/>
      <c r="E42" s="58" t="s">
        <v>43</v>
      </c>
      <c r="F42" s="48">
        <v>0.0</v>
      </c>
      <c r="G42" s="67" t="s">
        <v>44</v>
      </c>
      <c r="H42" s="79">
        <v>0.0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>
      <c r="A43" s="80"/>
      <c r="B43" s="78"/>
      <c r="C43" s="78"/>
      <c r="D43" s="83"/>
      <c r="E43" s="66" t="s">
        <v>46</v>
      </c>
      <c r="F43" s="75">
        <v>0.0</v>
      </c>
      <c r="G43" s="84" t="s">
        <v>47</v>
      </c>
      <c r="H43" s="76">
        <v>0.0</v>
      </c>
      <c r="I43" s="21"/>
      <c r="J43" s="21"/>
      <c r="K43" s="96"/>
      <c r="L43" s="96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>
      <c r="A44" s="80"/>
      <c r="B44" s="78"/>
      <c r="C44" s="78"/>
      <c r="D44" s="83"/>
      <c r="E44" s="66" t="s">
        <v>49</v>
      </c>
      <c r="F44" s="75" t="s">
        <v>104</v>
      </c>
      <c r="G44" s="84" t="s">
        <v>50</v>
      </c>
      <c r="H44" s="76">
        <v>4.0</v>
      </c>
      <c r="I44" s="21"/>
      <c r="J44" s="21"/>
      <c r="K44" s="21"/>
      <c r="L44" s="96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>
      <c r="A45" s="88"/>
      <c r="B45" s="89"/>
      <c r="C45" s="90"/>
      <c r="D45" s="91"/>
      <c r="E45" s="92" t="s">
        <v>51</v>
      </c>
      <c r="F45" s="93">
        <f>ROUNDUP((COUNTA(A38:D45)*0.25+(F42/1000)+(H42/1000)+(F43/1000)+(H43/1000)+F39+G39+H39+F41+G41+H41+H44)*4)/4</f>
        <v>6</v>
      </c>
      <c r="G45" s="94" t="s">
        <v>52</v>
      </c>
      <c r="H45" s="95" t="str">
        <f t="array" ref="H45">INDEX(Speed,ROUNDUP(F45)+1,1)</f>
        <v>90' (30')</v>
      </c>
      <c r="I45" s="21"/>
      <c r="J45" s="21"/>
      <c r="K45" s="96"/>
      <c r="L45" s="96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>
      <c r="A46" s="21"/>
      <c r="B46" s="96"/>
      <c r="C46" s="21"/>
      <c r="D46" s="21"/>
      <c r="E46" s="21"/>
      <c r="F46" s="21"/>
      <c r="G46" s="96"/>
      <c r="H46" s="21"/>
      <c r="I46" s="21"/>
      <c r="J46" s="21"/>
      <c r="K46" s="21"/>
      <c r="L46" s="96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>
      <c r="A47" s="96"/>
      <c r="B47" s="96"/>
      <c r="C47" s="21"/>
      <c r="D47" s="21"/>
      <c r="E47" s="21"/>
      <c r="F47" s="96"/>
      <c r="G47" s="96"/>
      <c r="H47" s="21"/>
      <c r="I47" s="21"/>
      <c r="J47" s="21"/>
      <c r="K47" s="96"/>
      <c r="L47" s="96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>
      <c r="A48" s="96"/>
      <c r="B48" s="96"/>
      <c r="C48" s="21"/>
      <c r="D48" s="21"/>
      <c r="E48" s="21"/>
      <c r="F48" s="96"/>
      <c r="G48" s="96"/>
      <c r="H48" s="21"/>
      <c r="I48" s="21"/>
      <c r="J48" s="21"/>
      <c r="K48" s="96"/>
      <c r="L48" s="96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>
      <c r="A49" s="97" t="s">
        <v>105</v>
      </c>
      <c r="B49" s="17"/>
      <c r="C49" s="17"/>
      <c r="D49" s="17"/>
      <c r="E49" s="17"/>
      <c r="F49" s="17"/>
      <c r="G49" s="17"/>
      <c r="H49" s="18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>
      <c r="A50" s="98" t="s">
        <v>24</v>
      </c>
      <c r="B50" s="99">
        <v>12.0</v>
      </c>
      <c r="C50" s="54" t="s">
        <v>25</v>
      </c>
      <c r="D50" s="100">
        <v>12.0</v>
      </c>
      <c r="E50" s="101" t="s">
        <v>26</v>
      </c>
      <c r="F50" s="102">
        <v>2.0</v>
      </c>
      <c r="G50" s="101" t="s">
        <v>27</v>
      </c>
      <c r="H50" s="103" t="s">
        <v>55</v>
      </c>
      <c r="I50" s="21"/>
      <c r="J50" s="21"/>
      <c r="K50" s="96"/>
      <c r="L50" s="21"/>
      <c r="M50" s="96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>
      <c r="A51" s="70" t="s">
        <v>106</v>
      </c>
      <c r="B51" s="71" t="s">
        <v>106</v>
      </c>
      <c r="C51" s="71" t="s">
        <v>106</v>
      </c>
      <c r="D51" s="71" t="s">
        <v>107</v>
      </c>
      <c r="E51" s="16" t="s">
        <v>36</v>
      </c>
      <c r="F51" s="42" t="s">
        <v>57</v>
      </c>
      <c r="G51" s="42" t="s">
        <v>108</v>
      </c>
      <c r="H51" s="72" t="s">
        <v>109</v>
      </c>
      <c r="I51" s="21"/>
      <c r="J51" s="21"/>
      <c r="K51" s="96"/>
      <c r="L51" s="21"/>
      <c r="M51" s="96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>
      <c r="A52" s="73" t="s">
        <v>106</v>
      </c>
      <c r="B52" s="74" t="s">
        <v>106</v>
      </c>
      <c r="C52" s="74" t="s">
        <v>106</v>
      </c>
      <c r="D52" s="74" t="s">
        <v>110</v>
      </c>
      <c r="E52" s="66" t="s">
        <v>38</v>
      </c>
      <c r="F52" s="75">
        <v>15.0</v>
      </c>
      <c r="G52" s="75">
        <v>2.0</v>
      </c>
      <c r="H52" s="76">
        <v>1.0</v>
      </c>
      <c r="I52" s="96"/>
      <c r="J52" s="21"/>
      <c r="K52" s="96"/>
      <c r="L52" s="96"/>
      <c r="M52" s="96"/>
      <c r="N52" s="96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>
      <c r="A53" s="73"/>
      <c r="B53" s="74"/>
      <c r="C53" s="74"/>
      <c r="D53" s="78"/>
      <c r="E53" s="58" t="s">
        <v>40</v>
      </c>
      <c r="F53" s="48"/>
      <c r="G53" s="48"/>
      <c r="H53" s="79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>
      <c r="A54" s="80"/>
      <c r="B54" s="81"/>
      <c r="C54" s="78"/>
      <c r="D54" s="78"/>
      <c r="E54" s="66" t="s">
        <v>38</v>
      </c>
      <c r="F54" s="75"/>
      <c r="G54" s="75"/>
      <c r="H54" s="76"/>
      <c r="I54" s="21"/>
      <c r="J54" s="21"/>
      <c r="K54" s="96"/>
      <c r="L54" s="21"/>
      <c r="M54" s="96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>
      <c r="A55" s="80"/>
      <c r="B55" s="78"/>
      <c r="C55" s="78"/>
      <c r="D55" s="78"/>
      <c r="E55" s="58" t="s">
        <v>43</v>
      </c>
      <c r="F55" s="48">
        <v>400.0</v>
      </c>
      <c r="G55" s="67" t="s">
        <v>44</v>
      </c>
      <c r="H55" s="79">
        <v>3200.0</v>
      </c>
      <c r="I55" s="21"/>
      <c r="J55" s="21"/>
      <c r="K55" s="96"/>
      <c r="L55" s="21"/>
      <c r="M55" s="96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>
      <c r="A56" s="80"/>
      <c r="B56" s="78"/>
      <c r="C56" s="78"/>
      <c r="D56" s="83"/>
      <c r="E56" s="66" t="s">
        <v>46</v>
      </c>
      <c r="F56" s="75">
        <v>0.0</v>
      </c>
      <c r="G56" s="84" t="s">
        <v>47</v>
      </c>
      <c r="H56" s="76">
        <v>0.0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>
      <c r="A57" s="80"/>
      <c r="B57" s="78"/>
      <c r="C57" s="78"/>
      <c r="D57" s="83"/>
      <c r="E57" s="66" t="s">
        <v>62</v>
      </c>
      <c r="F57" s="75"/>
      <c r="G57" s="84" t="s">
        <v>63</v>
      </c>
      <c r="H57" s="76"/>
      <c r="I57" s="96"/>
      <c r="J57" s="21"/>
      <c r="K57" s="21"/>
      <c r="L57" s="96"/>
      <c r="M57" s="96"/>
      <c r="N57" s="96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>
      <c r="A58" s="88"/>
      <c r="B58" s="89"/>
      <c r="C58" s="90"/>
      <c r="D58" s="91"/>
      <c r="E58" s="92" t="s">
        <v>51</v>
      </c>
      <c r="F58" s="93">
        <f>ROUNDUP((COUNTA(A51:D58)*0.25+(F55/1000)+(H55/1000)+(F56/1000)+(H56/1000)+F52+G52+H52+F54+G54+H54+H57)*4)/4</f>
        <v>23.75</v>
      </c>
      <c r="G58" s="94" t="s">
        <v>52</v>
      </c>
      <c r="H58" s="95" t="str">
        <f t="array" ref="H58">INDEX(HorseSpeed,ROUNDUP(F58)+1,1)</f>
        <v>120' (40')</v>
      </c>
      <c r="I58" s="21"/>
      <c r="J58" s="21"/>
      <c r="K58" s="21"/>
      <c r="L58" s="96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>
      <c r="A59" s="21"/>
      <c r="B59" s="96"/>
      <c r="C59" s="21"/>
      <c r="D59" s="21"/>
      <c r="E59" s="21"/>
      <c r="F59" s="21"/>
      <c r="G59" s="96"/>
      <c r="H59" s="21"/>
      <c r="I59" s="21"/>
      <c r="J59" s="21"/>
      <c r="K59" s="21"/>
      <c r="L59" s="96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>
      <c r="A60" s="21"/>
      <c r="B60" s="96"/>
      <c r="C60" s="21"/>
      <c r="D60" s="21"/>
      <c r="E60" s="21"/>
      <c r="F60" s="21"/>
      <c r="G60" s="96"/>
      <c r="H60" s="21"/>
      <c r="I60" s="21"/>
      <c r="J60" s="21"/>
      <c r="K60" s="21"/>
      <c r="L60" s="96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>
      <c r="A65" s="96"/>
      <c r="B65" s="21"/>
      <c r="C65" s="21"/>
      <c r="D65" s="21"/>
      <c r="E65" s="21"/>
      <c r="F65" s="96"/>
      <c r="G65" s="21"/>
      <c r="H65" s="21"/>
      <c r="I65" s="21"/>
      <c r="J65" s="21"/>
      <c r="K65" s="96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>
      <c r="A66" s="96"/>
      <c r="B66" s="21"/>
      <c r="C66" s="21"/>
      <c r="D66" s="21"/>
      <c r="E66" s="21"/>
      <c r="F66" s="96"/>
      <c r="G66" s="21"/>
      <c r="H66" s="21"/>
      <c r="I66" s="21"/>
      <c r="J66" s="21"/>
      <c r="K66" s="96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38">
    <mergeCell ref="K5:L5"/>
    <mergeCell ref="K6:L6"/>
    <mergeCell ref="E1:H1"/>
    <mergeCell ref="J1:L1"/>
    <mergeCell ref="E2:H2"/>
    <mergeCell ref="K2:L2"/>
    <mergeCell ref="E3:F3"/>
    <mergeCell ref="K3:L3"/>
    <mergeCell ref="K4:L4"/>
    <mergeCell ref="E11:H11"/>
    <mergeCell ref="E12:H12"/>
    <mergeCell ref="A13:H13"/>
    <mergeCell ref="J14:L14"/>
    <mergeCell ref="J15:L15"/>
    <mergeCell ref="J16:L16"/>
    <mergeCell ref="J17:L17"/>
    <mergeCell ref="J18:L18"/>
    <mergeCell ref="E4:F4"/>
    <mergeCell ref="E5:F5"/>
    <mergeCell ref="E6:F6"/>
    <mergeCell ref="E7:F7"/>
    <mergeCell ref="E8:F8"/>
    <mergeCell ref="E9:H9"/>
    <mergeCell ref="E10:H10"/>
    <mergeCell ref="E32:H32"/>
    <mergeCell ref="E33:H33"/>
    <mergeCell ref="E34:H34"/>
    <mergeCell ref="E35:H35"/>
    <mergeCell ref="E36:H36"/>
    <mergeCell ref="A37:H37"/>
    <mergeCell ref="A49:H49"/>
    <mergeCell ref="E25:H25"/>
    <mergeCell ref="E26:H26"/>
    <mergeCell ref="E27:H27"/>
    <mergeCell ref="E28:H28"/>
    <mergeCell ref="E29:H29"/>
    <mergeCell ref="E30:H30"/>
    <mergeCell ref="E31:H3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outlinePr summaryBelow="0" summaryRight="0"/>
  </sheetPr>
  <sheetViews>
    <sheetView workbookViewId="0"/>
  </sheetViews>
  <sheetFormatPr customHeight="1" defaultColWidth="14.43" defaultRowHeight="15.75"/>
  <cols>
    <col customWidth="1" min="1" max="1" width="16.71"/>
    <col customWidth="1" min="3" max="3" width="15.43"/>
  </cols>
  <sheetData>
    <row r="1">
      <c r="A1" s="12" t="s">
        <v>8</v>
      </c>
      <c r="B1" s="13" t="s">
        <v>9</v>
      </c>
      <c r="C1" s="123">
        <v>14.0</v>
      </c>
      <c r="D1" s="15" t="str">
        <f t="array" ref="D1">INDEX(Ability_Score_Modifiers,C1,1)</f>
        <v>+1</v>
      </c>
      <c r="E1" s="16" t="s">
        <v>10</v>
      </c>
      <c r="F1" s="17"/>
      <c r="G1" s="17"/>
      <c r="H1" s="18"/>
      <c r="I1" s="19"/>
      <c r="J1" s="20" t="s">
        <v>11</v>
      </c>
      <c r="K1" s="17"/>
      <c r="L1" s="18"/>
      <c r="Q1" s="21"/>
      <c r="U1" s="21"/>
      <c r="V1" s="21"/>
      <c r="W1" s="21"/>
      <c r="X1" s="21"/>
      <c r="Y1" s="21"/>
      <c r="Z1" s="21"/>
    </row>
    <row r="2">
      <c r="A2" s="22" t="s">
        <v>111</v>
      </c>
      <c r="B2" s="23" t="s">
        <v>12</v>
      </c>
      <c r="C2" s="125">
        <v>15.0</v>
      </c>
      <c r="D2" s="25" t="str">
        <f t="array" ref="D2">INDEX(Ability_Score_Modifiers,C2,1)</f>
        <v>+1</v>
      </c>
      <c r="E2" s="26"/>
      <c r="H2" s="27"/>
      <c r="I2" s="19"/>
      <c r="J2" s="28"/>
      <c r="K2" s="29" t="s">
        <v>13</v>
      </c>
      <c r="L2" s="27"/>
      <c r="Q2" s="21"/>
      <c r="U2" s="21"/>
      <c r="V2" s="21"/>
      <c r="W2" s="21"/>
      <c r="X2" s="21"/>
      <c r="Y2" s="21"/>
      <c r="Z2" s="21"/>
    </row>
    <row r="3">
      <c r="A3" s="30" t="s">
        <v>14</v>
      </c>
      <c r="B3" s="23" t="s">
        <v>15</v>
      </c>
      <c r="C3" s="125">
        <v>10.0</v>
      </c>
      <c r="D3" s="25" t="str">
        <f t="array" ref="D3">INDEX(Ability_Score_Modifiers,C3,1)</f>
        <v/>
      </c>
      <c r="E3" s="26"/>
      <c r="H3" s="27"/>
      <c r="I3" s="19"/>
      <c r="J3" s="31"/>
      <c r="K3" s="29" t="s">
        <v>16</v>
      </c>
      <c r="L3" s="27"/>
      <c r="Q3" s="21"/>
      <c r="U3" s="21"/>
      <c r="V3" s="21"/>
      <c r="W3" s="21"/>
      <c r="X3" s="21"/>
      <c r="Y3" s="21"/>
      <c r="Z3" s="21"/>
    </row>
    <row r="4">
      <c r="A4" s="22" t="s">
        <v>112</v>
      </c>
      <c r="B4" s="32" t="s">
        <v>17</v>
      </c>
      <c r="C4" s="125">
        <v>3.0</v>
      </c>
      <c r="D4" s="25" t="str">
        <f t="array" ref="D4">INDEX(Ability_Score_Modifiers,C4,1)</f>
        <v>-3</v>
      </c>
      <c r="E4" s="26"/>
      <c r="H4" s="27"/>
      <c r="I4" s="19"/>
      <c r="J4" s="33"/>
      <c r="K4" s="34" t="s">
        <v>18</v>
      </c>
      <c r="L4" s="27"/>
      <c r="Q4" s="21"/>
      <c r="U4" s="21"/>
      <c r="V4" s="21"/>
      <c r="W4" s="21"/>
      <c r="X4" s="21"/>
      <c r="Y4" s="21"/>
      <c r="Z4" s="21"/>
    </row>
    <row r="5">
      <c r="A5" s="35" t="s">
        <v>19</v>
      </c>
      <c r="B5" s="23" t="s">
        <v>20</v>
      </c>
      <c r="C5" s="125">
        <v>8.0</v>
      </c>
      <c r="D5" s="25" t="str">
        <f t="array" ref="D5">INDEX(Ability_Score_Modifiers,C5,1)</f>
        <v>-1</v>
      </c>
      <c r="E5" s="26"/>
      <c r="H5" s="27"/>
      <c r="I5" s="19"/>
      <c r="J5" s="36"/>
      <c r="K5" s="4" t="s">
        <v>21</v>
      </c>
      <c r="L5" s="27"/>
      <c r="Q5" s="21"/>
      <c r="U5" s="21"/>
      <c r="V5" s="21"/>
      <c r="W5" s="21"/>
      <c r="X5" s="21"/>
      <c r="Y5" s="21"/>
      <c r="Z5" s="21"/>
    </row>
    <row r="6">
      <c r="A6" s="37">
        <v>0.0</v>
      </c>
      <c r="B6" s="23" t="s">
        <v>22</v>
      </c>
      <c r="C6" s="125">
        <v>15.0</v>
      </c>
      <c r="D6" s="25" t="str">
        <f t="array" ref="D6">INDEX(Ability_Score_Modifiers,C6,1)</f>
        <v>+1</v>
      </c>
      <c r="E6" s="26"/>
      <c r="H6" s="27"/>
      <c r="I6" s="19"/>
      <c r="J6" s="38"/>
      <c r="K6" s="39" t="s">
        <v>23</v>
      </c>
      <c r="L6" s="40"/>
      <c r="Q6" s="21"/>
      <c r="U6" s="21"/>
      <c r="V6" s="21"/>
      <c r="W6" s="21"/>
      <c r="X6" s="21"/>
      <c r="Y6" s="21"/>
      <c r="Z6" s="21"/>
    </row>
    <row r="7">
      <c r="A7" s="41" t="s">
        <v>24</v>
      </c>
      <c r="B7" s="42">
        <v>2.0</v>
      </c>
      <c r="C7" s="43" t="s">
        <v>25</v>
      </c>
      <c r="D7" s="44">
        <v>2.0</v>
      </c>
      <c r="E7" s="45"/>
      <c r="H7" s="27"/>
      <c r="I7" s="19"/>
      <c r="J7" s="46"/>
      <c r="K7" s="46"/>
      <c r="L7" s="46"/>
      <c r="Q7" s="21"/>
      <c r="R7" s="21"/>
      <c r="S7" s="21"/>
      <c r="T7" s="21"/>
      <c r="U7" s="21"/>
      <c r="V7" s="21"/>
      <c r="W7" s="21"/>
      <c r="X7" s="21"/>
      <c r="Y7" s="21"/>
      <c r="Z7" s="21"/>
    </row>
    <row r="8">
      <c r="A8" s="47" t="s">
        <v>26</v>
      </c>
      <c r="B8" s="48">
        <v>0.0</v>
      </c>
      <c r="C8" s="49" t="s">
        <v>27</v>
      </c>
      <c r="D8" s="50" t="str">
        <f>CONCATENATE(16-D5,"+ on a d20")</f>
        <v>17+ on a d20</v>
      </c>
      <c r="E8" s="45"/>
      <c r="H8" s="27"/>
      <c r="I8" s="19"/>
      <c r="J8" s="46"/>
      <c r="K8" s="46"/>
      <c r="L8" s="46"/>
      <c r="T8" s="21"/>
      <c r="U8" s="21"/>
      <c r="V8" s="21"/>
      <c r="W8" s="21"/>
      <c r="X8" s="21"/>
      <c r="Y8" s="21"/>
      <c r="Z8" s="21"/>
    </row>
    <row r="9">
      <c r="A9" s="51" t="s">
        <v>28</v>
      </c>
      <c r="B9" s="52">
        <v>0.0</v>
      </c>
      <c r="C9" s="51" t="s">
        <v>29</v>
      </c>
      <c r="D9" s="114">
        <v>115.0</v>
      </c>
      <c r="E9" s="45"/>
      <c r="H9" s="27"/>
      <c r="I9" s="19"/>
      <c r="J9" s="46"/>
      <c r="K9" s="46"/>
      <c r="L9" s="46"/>
      <c r="T9" s="21"/>
      <c r="U9" s="21"/>
      <c r="V9" s="21"/>
      <c r="W9" s="21"/>
      <c r="X9" s="21"/>
      <c r="Y9" s="21"/>
      <c r="Z9" s="21"/>
    </row>
    <row r="10">
      <c r="A10" s="54" t="s">
        <v>30</v>
      </c>
      <c r="B10" s="55" t="str">
        <f>CONCATENATE(11-D1,"+ on a d20")</f>
        <v>10+ on a d20</v>
      </c>
      <c r="C10" s="56" t="s">
        <v>31</v>
      </c>
      <c r="D10" s="57" t="str">
        <f>CONCATENATE(11-D2,"+ on a d20")</f>
        <v>10+ on a d20</v>
      </c>
      <c r="E10" s="45"/>
      <c r="H10" s="27"/>
      <c r="I10" s="19"/>
      <c r="J10" s="46"/>
      <c r="K10" s="46"/>
      <c r="L10" s="46"/>
      <c r="T10" s="21"/>
      <c r="U10" s="21"/>
      <c r="V10" s="21"/>
      <c r="W10" s="21"/>
      <c r="X10" s="21"/>
      <c r="Y10" s="21"/>
      <c r="Z10" s="21"/>
    </row>
    <row r="11">
      <c r="A11" s="58" t="s">
        <v>32</v>
      </c>
      <c r="B11" s="48" t="s">
        <v>78</v>
      </c>
      <c r="C11" s="59"/>
      <c r="D11" s="60"/>
      <c r="E11" s="45"/>
      <c r="H11" s="27"/>
      <c r="I11" s="19"/>
      <c r="J11" s="46"/>
      <c r="K11" s="46"/>
      <c r="L11" s="46"/>
      <c r="T11" s="21"/>
      <c r="U11" s="21"/>
      <c r="V11" s="21"/>
      <c r="W11" s="21"/>
      <c r="X11" s="21"/>
      <c r="Y11" s="21"/>
      <c r="Z11" s="21"/>
    </row>
    <row r="12">
      <c r="A12" s="61" t="s">
        <v>33</v>
      </c>
      <c r="B12" s="62" t="s">
        <v>80</v>
      </c>
      <c r="C12" s="62"/>
      <c r="D12" s="63"/>
      <c r="E12" s="64" t="s">
        <v>113</v>
      </c>
      <c r="F12" s="65"/>
      <c r="G12" s="65"/>
      <c r="H12" s="40"/>
      <c r="I12" s="19"/>
      <c r="J12" s="46"/>
      <c r="K12" s="46"/>
      <c r="L12" s="46"/>
      <c r="T12" s="21"/>
      <c r="U12" s="21"/>
      <c r="V12" s="21"/>
      <c r="W12" s="21"/>
      <c r="X12" s="21"/>
      <c r="Y12" s="21"/>
      <c r="Z12" s="21"/>
    </row>
    <row r="13">
      <c r="A13" s="66" t="s">
        <v>35</v>
      </c>
      <c r="B13" s="65"/>
      <c r="C13" s="65"/>
      <c r="D13" s="65"/>
      <c r="E13" s="65"/>
      <c r="F13" s="65"/>
      <c r="G13" s="65"/>
      <c r="H13" s="40"/>
      <c r="I13" s="67"/>
      <c r="J13" s="68"/>
      <c r="K13" s="69"/>
      <c r="L13" s="68"/>
      <c r="T13" s="21"/>
      <c r="U13" s="21"/>
      <c r="V13" s="21"/>
      <c r="W13" s="21"/>
      <c r="X13" s="21"/>
      <c r="Y13" s="21"/>
      <c r="Z13" s="21"/>
    </row>
    <row r="14">
      <c r="A14" s="70" t="s">
        <v>114</v>
      </c>
      <c r="B14" s="71" t="s">
        <v>115</v>
      </c>
      <c r="C14" s="71"/>
      <c r="D14" s="120"/>
      <c r="E14" s="16" t="s">
        <v>36</v>
      </c>
      <c r="F14" s="42" t="s">
        <v>78</v>
      </c>
      <c r="G14" s="42"/>
      <c r="H14" s="72"/>
      <c r="J14" s="20" t="s">
        <v>37</v>
      </c>
      <c r="K14" s="17"/>
      <c r="L14" s="18"/>
      <c r="T14" s="21"/>
      <c r="U14" s="21"/>
      <c r="V14" s="21"/>
      <c r="W14" s="21"/>
      <c r="X14" s="21"/>
      <c r="Y14" s="21"/>
      <c r="Z14" s="21"/>
    </row>
    <row r="15">
      <c r="A15" s="73"/>
      <c r="B15" s="74"/>
      <c r="C15" s="74"/>
      <c r="D15" s="121"/>
      <c r="E15" s="66" t="s">
        <v>38</v>
      </c>
      <c r="F15" s="75">
        <v>1.0</v>
      </c>
      <c r="G15" s="75"/>
      <c r="H15" s="76"/>
      <c r="J15" s="77" t="s">
        <v>39</v>
      </c>
      <c r="L15" s="27"/>
      <c r="T15" s="21"/>
      <c r="U15" s="21"/>
      <c r="V15" s="21"/>
      <c r="W15" s="21"/>
      <c r="X15" s="21"/>
      <c r="Y15" s="21"/>
      <c r="Z15" s="21"/>
    </row>
    <row r="16">
      <c r="A16" s="73"/>
      <c r="B16" s="74"/>
      <c r="C16" s="74"/>
      <c r="D16" s="83"/>
      <c r="E16" s="58" t="s">
        <v>40</v>
      </c>
      <c r="F16" s="48"/>
      <c r="G16" s="48"/>
      <c r="H16" s="79"/>
      <c r="J16" s="77" t="s">
        <v>41</v>
      </c>
      <c r="L16" s="27"/>
      <c r="T16" s="21"/>
      <c r="U16" s="21"/>
      <c r="V16" s="21"/>
      <c r="W16" s="21"/>
      <c r="X16" s="21"/>
      <c r="Y16" s="21"/>
      <c r="Z16" s="21"/>
    </row>
    <row r="17">
      <c r="A17" s="80"/>
      <c r="B17" s="81"/>
      <c r="C17" s="78"/>
      <c r="D17" s="83"/>
      <c r="E17" s="66" t="s">
        <v>38</v>
      </c>
      <c r="F17" s="75"/>
      <c r="G17" s="75"/>
      <c r="H17" s="76"/>
      <c r="J17" s="77" t="s">
        <v>42</v>
      </c>
      <c r="L17" s="27"/>
      <c r="T17" s="21"/>
      <c r="U17" s="21"/>
      <c r="V17" s="21"/>
      <c r="W17" s="21"/>
      <c r="X17" s="21"/>
      <c r="Y17" s="21"/>
      <c r="Z17" s="21"/>
    </row>
    <row r="18">
      <c r="A18" s="80"/>
      <c r="B18" s="78"/>
      <c r="C18" s="78"/>
      <c r="D18" s="83"/>
      <c r="E18" s="58" t="s">
        <v>43</v>
      </c>
      <c r="F18" s="48">
        <v>0.0</v>
      </c>
      <c r="G18" s="67" t="s">
        <v>44</v>
      </c>
      <c r="H18" s="79">
        <v>0.0</v>
      </c>
      <c r="J18" s="82" t="s">
        <v>45</v>
      </c>
      <c r="L18" s="27"/>
      <c r="T18" s="21"/>
      <c r="U18" s="21"/>
      <c r="V18" s="21"/>
      <c r="W18" s="21"/>
      <c r="X18" s="21"/>
      <c r="Y18" s="21"/>
      <c r="Z18" s="21"/>
    </row>
    <row r="19">
      <c r="A19" s="80"/>
      <c r="B19" s="78"/>
      <c r="C19" s="78"/>
      <c r="D19" s="83"/>
      <c r="E19" s="66" t="s">
        <v>46</v>
      </c>
      <c r="F19" s="75">
        <v>18.0</v>
      </c>
      <c r="G19" s="84" t="s">
        <v>47</v>
      </c>
      <c r="H19" s="76">
        <v>0.0</v>
      </c>
      <c r="J19" s="85"/>
      <c r="K19" s="86" t="s">
        <v>48</v>
      </c>
      <c r="L19" s="87"/>
      <c r="T19" s="21"/>
      <c r="U19" s="21"/>
      <c r="V19" s="21"/>
      <c r="W19" s="21"/>
      <c r="X19" s="21"/>
      <c r="Y19" s="21"/>
      <c r="Z19" s="21"/>
    </row>
    <row r="20">
      <c r="A20" s="80"/>
      <c r="B20" s="78"/>
      <c r="C20" s="78"/>
      <c r="D20" s="83"/>
      <c r="E20" s="66" t="s">
        <v>49</v>
      </c>
      <c r="F20" s="75"/>
      <c r="G20" s="84" t="s">
        <v>50</v>
      </c>
      <c r="H20" s="76"/>
      <c r="J20" s="2"/>
      <c r="K20" s="2"/>
      <c r="L20" s="2"/>
      <c r="T20" s="21"/>
      <c r="U20" s="21"/>
      <c r="V20" s="21"/>
      <c r="W20" s="21"/>
      <c r="X20" s="21"/>
      <c r="Y20" s="21"/>
      <c r="Z20" s="21"/>
    </row>
    <row r="21">
      <c r="A21" s="88"/>
      <c r="B21" s="89"/>
      <c r="C21" s="90"/>
      <c r="D21" s="91"/>
      <c r="E21" s="92" t="s">
        <v>51</v>
      </c>
      <c r="F21" s="93">
        <f>ROUNDUP((COUNTA(A14:D21)*0.25+(F18/1000)+(H18/1000)+(F19/1000)+(H19/1000)+F15+G15+H15+F17+G17+H17+H20)*4)/4</f>
        <v>1.75</v>
      </c>
      <c r="G21" s="94" t="s">
        <v>52</v>
      </c>
      <c r="H21" s="95" t="str">
        <f t="array" ref="H21">INDEX(Speed,ROUNDUP(F21)+1,1)</f>
        <v>120' (40')</v>
      </c>
      <c r="J21" s="2"/>
      <c r="K21" s="2"/>
      <c r="L21" s="2"/>
      <c r="T21" s="21"/>
      <c r="U21" s="21"/>
      <c r="V21" s="21"/>
      <c r="W21" s="21"/>
      <c r="X21" s="21"/>
      <c r="Y21" s="21"/>
      <c r="Z21" s="21"/>
    </row>
    <row r="22">
      <c r="J22" s="21"/>
      <c r="K22" s="96"/>
      <c r="L22" s="21"/>
      <c r="M22" s="96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>
      <c r="F23" s="96"/>
      <c r="G23" s="21"/>
      <c r="H23" s="96"/>
      <c r="I23" s="21"/>
      <c r="J23" s="21"/>
      <c r="K23" s="96"/>
      <c r="L23" s="21"/>
      <c r="M23" s="96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>
      <c r="F24" s="96"/>
      <c r="G24" s="96"/>
      <c r="H24" s="96"/>
      <c r="I24" s="96"/>
      <c r="J24" s="21"/>
      <c r="K24" s="96"/>
      <c r="L24" s="96"/>
      <c r="M24" s="96"/>
      <c r="N24" s="96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>
      <c r="A25" s="12" t="s">
        <v>8</v>
      </c>
      <c r="B25" s="13" t="s">
        <v>9</v>
      </c>
      <c r="C25" s="123">
        <v>9.0</v>
      </c>
      <c r="D25" s="15" t="str">
        <f t="array" ref="D25">INDEX(Ability_Score_Modifiers,C25,1)</f>
        <v/>
      </c>
      <c r="E25" s="16" t="s">
        <v>10</v>
      </c>
      <c r="F25" s="17"/>
      <c r="G25" s="17"/>
      <c r="H25" s="18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>
      <c r="A26" s="22" t="s">
        <v>116</v>
      </c>
      <c r="B26" s="23" t="s">
        <v>12</v>
      </c>
      <c r="C26" s="125">
        <v>8.0</v>
      </c>
      <c r="D26" s="25" t="str">
        <f t="array" ref="D26">INDEX(Ability_Score_Modifiers,C26,1)</f>
        <v>-1</v>
      </c>
      <c r="E26" s="26"/>
      <c r="H26" s="27"/>
      <c r="I26" s="21"/>
      <c r="J26" s="21"/>
      <c r="K26" s="96"/>
      <c r="L26" s="21"/>
      <c r="M26" s="96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>
      <c r="A27" s="30" t="s">
        <v>14</v>
      </c>
      <c r="B27" s="23" t="s">
        <v>15</v>
      </c>
      <c r="C27" s="125">
        <v>11.0</v>
      </c>
      <c r="D27" s="25" t="str">
        <f t="array" ref="D27">INDEX(Ability_Score_Modifiers,C27,1)</f>
        <v/>
      </c>
      <c r="E27" s="26"/>
      <c r="H27" s="27"/>
      <c r="J27" s="21"/>
      <c r="K27" s="96"/>
      <c r="L27" s="21"/>
      <c r="M27" s="96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>
      <c r="A28" s="22" t="s">
        <v>117</v>
      </c>
      <c r="B28" s="32" t="s">
        <v>17</v>
      </c>
      <c r="C28" s="125">
        <v>5.0</v>
      </c>
      <c r="D28" s="25" t="str">
        <f t="array" ref="D28">INDEX(Ability_Score_Modifiers,C28,1)</f>
        <v>-2</v>
      </c>
      <c r="E28" s="26"/>
      <c r="H28" s="27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>
      <c r="A29" s="35" t="s">
        <v>19</v>
      </c>
      <c r="B29" s="23" t="s">
        <v>20</v>
      </c>
      <c r="C29" s="125">
        <v>12.0</v>
      </c>
      <c r="D29" s="25" t="str">
        <f t="array" ref="D29">INDEX(Ability_Score_Modifiers,C29,1)</f>
        <v/>
      </c>
      <c r="E29" s="26"/>
      <c r="H29" s="27"/>
      <c r="I29" s="96"/>
      <c r="J29" s="21"/>
      <c r="K29" s="21"/>
      <c r="L29" s="96"/>
      <c r="M29" s="96"/>
      <c r="N29" s="96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>
      <c r="A30" s="37">
        <v>0.0</v>
      </c>
      <c r="B30" s="23" t="s">
        <v>22</v>
      </c>
      <c r="C30" s="125">
        <v>17.0</v>
      </c>
      <c r="D30" s="25" t="str">
        <f t="array" ref="D30">INDEX(Ability_Score_Modifiers,C30,1)</f>
        <v>+2</v>
      </c>
      <c r="E30" s="26"/>
      <c r="H30" s="27"/>
      <c r="I30" s="21"/>
      <c r="J30" s="21"/>
      <c r="K30" s="21"/>
      <c r="L30" s="96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>
      <c r="A31" s="41" t="s">
        <v>24</v>
      </c>
      <c r="B31" s="42">
        <v>2.0</v>
      </c>
      <c r="C31" s="43" t="s">
        <v>25</v>
      </c>
      <c r="D31" s="44">
        <v>2.0</v>
      </c>
      <c r="E31" s="45"/>
      <c r="H31" s="27"/>
      <c r="I31" s="21"/>
      <c r="J31" s="21"/>
      <c r="K31" s="21"/>
      <c r="L31" s="96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>
      <c r="A32" s="47" t="s">
        <v>26</v>
      </c>
      <c r="B32" s="48">
        <v>0.0</v>
      </c>
      <c r="C32" s="49" t="s">
        <v>27</v>
      </c>
      <c r="D32" s="50" t="str">
        <f>CONCATENATE(16-D29,"+ on a d20")</f>
        <v>16+ on a d20</v>
      </c>
      <c r="E32" s="45"/>
      <c r="H32" s="27"/>
      <c r="I32" s="21"/>
      <c r="J32" s="21"/>
      <c r="K32" s="21"/>
      <c r="L32" s="96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>
      <c r="A33" s="51" t="s">
        <v>28</v>
      </c>
      <c r="B33" s="52">
        <v>0.0</v>
      </c>
      <c r="C33" s="51" t="s">
        <v>29</v>
      </c>
      <c r="D33" s="114">
        <v>110.0</v>
      </c>
      <c r="E33" s="45"/>
      <c r="H33" s="27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>
      <c r="A34" s="54" t="s">
        <v>30</v>
      </c>
      <c r="B34" s="55" t="str">
        <f>CONCATENATE(11-D25,"+ on a d20")</f>
        <v>11+ on a d20</v>
      </c>
      <c r="C34" s="56" t="s">
        <v>31</v>
      </c>
      <c r="D34" s="57" t="str">
        <f>CONCATENATE(11-D26,"+ on a d20")</f>
        <v>12+ on a d20</v>
      </c>
      <c r="E34" s="45"/>
      <c r="H34" s="27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>
      <c r="A35" s="58" t="s">
        <v>32</v>
      </c>
      <c r="B35" s="48" t="s">
        <v>118</v>
      </c>
      <c r="C35" s="59"/>
      <c r="D35" s="60"/>
      <c r="E35" s="45"/>
      <c r="H35" s="27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>
      <c r="A36" s="61" t="s">
        <v>33</v>
      </c>
      <c r="B36" s="62" t="s">
        <v>80</v>
      </c>
      <c r="C36" s="62"/>
      <c r="D36" s="63"/>
      <c r="E36" s="64" t="s">
        <v>119</v>
      </c>
      <c r="F36" s="65"/>
      <c r="G36" s="65"/>
      <c r="H36" s="40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>
      <c r="A37" s="66" t="s">
        <v>35</v>
      </c>
      <c r="B37" s="65"/>
      <c r="C37" s="65"/>
      <c r="D37" s="65"/>
      <c r="E37" s="65"/>
      <c r="F37" s="65"/>
      <c r="G37" s="65"/>
      <c r="H37" s="40"/>
      <c r="I37" s="21"/>
      <c r="J37" s="21"/>
      <c r="K37" s="96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>
      <c r="A38" s="70" t="s">
        <v>84</v>
      </c>
      <c r="B38" s="71" t="s">
        <v>85</v>
      </c>
      <c r="C38" s="71" t="s">
        <v>118</v>
      </c>
      <c r="D38" s="120" t="s">
        <v>106</v>
      </c>
      <c r="E38" s="16" t="s">
        <v>36</v>
      </c>
      <c r="F38" s="42"/>
      <c r="G38" s="42"/>
      <c r="H38" s="72"/>
      <c r="I38" s="21"/>
      <c r="J38" s="21"/>
      <c r="K38" s="96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>
      <c r="A39" s="73" t="s">
        <v>120</v>
      </c>
      <c r="B39" s="74"/>
      <c r="C39" s="74"/>
      <c r="D39" s="121"/>
      <c r="E39" s="66" t="s">
        <v>38</v>
      </c>
      <c r="F39" s="75"/>
      <c r="G39" s="75"/>
      <c r="H39" s="76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>
      <c r="A40" s="73"/>
      <c r="B40" s="74"/>
      <c r="C40" s="74"/>
      <c r="D40" s="83"/>
      <c r="E40" s="58" t="s">
        <v>40</v>
      </c>
      <c r="F40" s="48"/>
      <c r="G40" s="48"/>
      <c r="H40" s="79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>
      <c r="A41" s="80"/>
      <c r="B41" s="81"/>
      <c r="C41" s="78"/>
      <c r="D41" s="83"/>
      <c r="E41" s="66" t="s">
        <v>38</v>
      </c>
      <c r="F41" s="75"/>
      <c r="G41" s="75"/>
      <c r="H41" s="76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>
      <c r="A42" s="80"/>
      <c r="B42" s="78"/>
      <c r="C42" s="78"/>
      <c r="D42" s="83"/>
      <c r="E42" s="58" t="s">
        <v>43</v>
      </c>
      <c r="F42" s="48">
        <v>0.0</v>
      </c>
      <c r="G42" s="67" t="s">
        <v>46</v>
      </c>
      <c r="H42" s="79">
        <v>0.0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>
      <c r="A43" s="80"/>
      <c r="B43" s="78"/>
      <c r="C43" s="78"/>
      <c r="D43" s="83"/>
      <c r="E43" s="66" t="s">
        <v>44</v>
      </c>
      <c r="F43" s="75">
        <v>0.0</v>
      </c>
      <c r="G43" s="84" t="s">
        <v>47</v>
      </c>
      <c r="H43" s="76">
        <v>0.0</v>
      </c>
      <c r="I43" s="21"/>
      <c r="J43" s="21"/>
      <c r="K43" s="96"/>
      <c r="L43" s="96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>
      <c r="A44" s="80"/>
      <c r="B44" s="78"/>
      <c r="C44" s="78"/>
      <c r="D44" s="83"/>
      <c r="E44" s="66" t="s">
        <v>49</v>
      </c>
      <c r="F44" s="75"/>
      <c r="G44" s="84" t="s">
        <v>50</v>
      </c>
      <c r="H44" s="76"/>
      <c r="I44" s="21"/>
      <c r="J44" s="21"/>
      <c r="K44" s="21"/>
      <c r="L44" s="96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>
      <c r="A45" s="88"/>
      <c r="B45" s="89"/>
      <c r="C45" s="90"/>
      <c r="D45" s="91"/>
      <c r="E45" s="92" t="s">
        <v>51</v>
      </c>
      <c r="F45" s="93">
        <f>ROUNDUP((COUNTA(A38:D45)*0.25+(F42/1000)+(H42/1000)+(F43/1000)+(H43/1000)+F39+G39+H39+F41+G41+H41+H44)*4)/4</f>
        <v>1.25</v>
      </c>
      <c r="G45" s="94" t="s">
        <v>52</v>
      </c>
      <c r="H45" s="95" t="str">
        <f t="array" ref="H45">INDEX(Speed,ROUNDUP(F45)+1,1)</f>
        <v>120' (40')</v>
      </c>
      <c r="I45" s="21"/>
      <c r="J45" s="21"/>
      <c r="K45" s="96"/>
      <c r="L45" s="96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>
      <c r="A46" s="21"/>
      <c r="B46" s="96"/>
      <c r="C46" s="21"/>
      <c r="D46" s="21"/>
      <c r="E46" s="21"/>
      <c r="F46" s="21"/>
      <c r="G46" s="96"/>
      <c r="H46" s="21"/>
      <c r="I46" s="21"/>
      <c r="J46" s="21"/>
      <c r="K46" s="21"/>
      <c r="L46" s="96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>
      <c r="A47" s="96"/>
      <c r="B47" s="96"/>
      <c r="C47" s="21"/>
      <c r="D47" s="21"/>
      <c r="E47" s="21"/>
      <c r="F47" s="96"/>
      <c r="G47" s="96"/>
      <c r="H47" s="21"/>
      <c r="I47" s="21"/>
      <c r="J47" s="21"/>
      <c r="K47" s="96"/>
      <c r="L47" s="96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>
      <c r="A48" s="96"/>
      <c r="B48" s="96"/>
      <c r="C48" s="21"/>
      <c r="D48" s="21"/>
      <c r="E48" s="21"/>
      <c r="F48" s="96"/>
      <c r="G48" s="96"/>
      <c r="H48" s="21"/>
      <c r="I48" s="21"/>
      <c r="J48" s="21"/>
      <c r="K48" s="96"/>
      <c r="L48" s="96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>
      <c r="A49" s="12" t="s">
        <v>8</v>
      </c>
      <c r="B49" s="13" t="s">
        <v>9</v>
      </c>
      <c r="C49" s="123">
        <v>13.0</v>
      </c>
      <c r="D49" s="15" t="str">
        <f t="array" ref="D49">INDEX(Ability_Score_Modifiers,C49,1)</f>
        <v>+1</v>
      </c>
      <c r="E49" s="16" t="s">
        <v>10</v>
      </c>
      <c r="F49" s="17"/>
      <c r="G49" s="17"/>
      <c r="H49" s="18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>
      <c r="A50" s="22" t="s">
        <v>121</v>
      </c>
      <c r="B50" s="23" t="s">
        <v>12</v>
      </c>
      <c r="C50" s="125">
        <v>12.0</v>
      </c>
      <c r="D50" s="25" t="str">
        <f t="array" ref="D50">INDEX(Ability_Score_Modifiers,C50,1)</f>
        <v/>
      </c>
      <c r="E50" s="26"/>
      <c r="H50" s="27"/>
      <c r="I50" s="21"/>
      <c r="J50" s="21"/>
      <c r="K50" s="96"/>
      <c r="L50" s="21"/>
      <c r="M50" s="96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>
      <c r="A51" s="30" t="s">
        <v>14</v>
      </c>
      <c r="B51" s="23" t="s">
        <v>15</v>
      </c>
      <c r="C51" s="125">
        <v>17.0</v>
      </c>
      <c r="D51" s="25" t="str">
        <f t="array" ref="D51">INDEX(Ability_Score_Modifiers,C51,1)</f>
        <v>+2</v>
      </c>
      <c r="E51" s="26"/>
      <c r="H51" s="27"/>
      <c r="I51" s="21"/>
      <c r="J51" s="21"/>
      <c r="K51" s="96"/>
      <c r="L51" s="21"/>
      <c r="M51" s="96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>
      <c r="A52" s="22" t="s">
        <v>122</v>
      </c>
      <c r="B52" s="32" t="s">
        <v>17</v>
      </c>
      <c r="C52" s="125">
        <v>8.0</v>
      </c>
      <c r="D52" s="25" t="str">
        <f t="array" ref="D52">INDEX(Ability_Score_Modifiers,C52,1)</f>
        <v>-1</v>
      </c>
      <c r="E52" s="26"/>
      <c r="H52" s="27"/>
      <c r="I52" s="96"/>
      <c r="J52" s="21"/>
      <c r="K52" s="96"/>
      <c r="L52" s="96"/>
      <c r="M52" s="96"/>
      <c r="N52" s="96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>
      <c r="A53" s="35" t="s">
        <v>19</v>
      </c>
      <c r="B53" s="23" t="s">
        <v>20</v>
      </c>
      <c r="C53" s="125">
        <v>16.0</v>
      </c>
      <c r="D53" s="25" t="str">
        <f t="array" ref="D53">INDEX(Ability_Score_Modifiers,C53,1)</f>
        <v>+2</v>
      </c>
      <c r="E53" s="26"/>
      <c r="H53" s="27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>
      <c r="A54" s="37">
        <v>0.0</v>
      </c>
      <c r="B54" s="23" t="s">
        <v>22</v>
      </c>
      <c r="C54" s="125">
        <v>14.0</v>
      </c>
      <c r="D54" s="25" t="str">
        <f t="array" ref="D54">INDEX(Ability_Score_Modifiers,C54,1)</f>
        <v>+1</v>
      </c>
      <c r="E54" s="26"/>
      <c r="H54" s="27"/>
      <c r="I54" s="21"/>
      <c r="J54" s="21"/>
      <c r="K54" s="96"/>
      <c r="L54" s="21"/>
      <c r="M54" s="96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>
      <c r="A55" s="41" t="s">
        <v>24</v>
      </c>
      <c r="B55" s="42">
        <v>4.0</v>
      </c>
      <c r="C55" s="43" t="s">
        <v>25</v>
      </c>
      <c r="D55" s="44">
        <v>4.0</v>
      </c>
      <c r="E55" s="45"/>
      <c r="H55" s="27"/>
      <c r="I55" s="21"/>
      <c r="J55" s="21"/>
      <c r="K55" s="96"/>
      <c r="L55" s="21"/>
      <c r="M55" s="96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>
      <c r="A56" s="47" t="s">
        <v>26</v>
      </c>
      <c r="B56" s="48">
        <v>0.0</v>
      </c>
      <c r="C56" s="49" t="s">
        <v>27</v>
      </c>
      <c r="D56" s="50" t="str">
        <f>CONCATENATE(16-D53,"+ on a d20")</f>
        <v>14+ on a d20</v>
      </c>
      <c r="E56" s="45"/>
      <c r="H56" s="27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>
      <c r="A57" s="51" t="s">
        <v>28</v>
      </c>
      <c r="B57" s="52">
        <v>0.0</v>
      </c>
      <c r="C57" s="51" t="s">
        <v>29</v>
      </c>
      <c r="D57" s="114">
        <v>105.0</v>
      </c>
      <c r="E57" s="45"/>
      <c r="H57" s="27"/>
      <c r="I57" s="96"/>
      <c r="J57" s="21"/>
      <c r="K57" s="21"/>
      <c r="L57" s="96"/>
      <c r="M57" s="96"/>
      <c r="N57" s="96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>
      <c r="A58" s="54" t="s">
        <v>30</v>
      </c>
      <c r="B58" s="55" t="str">
        <f>CONCATENATE(11-D49,"+ on a d20")</f>
        <v>10+ on a d20</v>
      </c>
      <c r="C58" s="56" t="s">
        <v>31</v>
      </c>
      <c r="D58" s="57" t="str">
        <f>CONCATENATE(11-D50,"+ on a d20")</f>
        <v>11+ on a d20</v>
      </c>
      <c r="E58" s="45"/>
      <c r="H58" s="27"/>
      <c r="I58" s="21"/>
      <c r="J58" s="21"/>
      <c r="K58" s="21"/>
      <c r="L58" s="96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>
      <c r="A59" s="58" t="s">
        <v>32</v>
      </c>
      <c r="B59" s="48" t="s">
        <v>78</v>
      </c>
      <c r="C59" s="59"/>
      <c r="D59" s="60"/>
      <c r="E59" s="45"/>
      <c r="H59" s="27"/>
      <c r="I59" s="21"/>
      <c r="J59" s="21"/>
      <c r="K59" s="21"/>
      <c r="L59" s="96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>
      <c r="A60" s="61" t="s">
        <v>33</v>
      </c>
      <c r="B60" s="62" t="s">
        <v>80</v>
      </c>
      <c r="C60" s="62"/>
      <c r="D60" s="63"/>
      <c r="E60" s="64" t="s">
        <v>113</v>
      </c>
      <c r="F60" s="65"/>
      <c r="G60" s="65"/>
      <c r="H60" s="40"/>
      <c r="I60" s="21"/>
      <c r="J60" s="21"/>
      <c r="K60" s="21"/>
      <c r="L60" s="96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>
      <c r="A61" s="66" t="s">
        <v>35</v>
      </c>
      <c r="B61" s="65"/>
      <c r="C61" s="65"/>
      <c r="D61" s="65"/>
      <c r="E61" s="65"/>
      <c r="F61" s="65"/>
      <c r="G61" s="65"/>
      <c r="H61" s="40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>
      <c r="A62" s="70" t="s">
        <v>123</v>
      </c>
      <c r="B62" s="71" t="s">
        <v>124</v>
      </c>
      <c r="C62" s="71" t="s">
        <v>85</v>
      </c>
      <c r="D62" s="120"/>
      <c r="E62" s="16" t="s">
        <v>36</v>
      </c>
      <c r="F62" s="42" t="s">
        <v>78</v>
      </c>
      <c r="G62" s="42"/>
      <c r="H62" s="7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>
      <c r="A63" s="73"/>
      <c r="B63" s="74"/>
      <c r="C63" s="74"/>
      <c r="D63" s="121"/>
      <c r="E63" s="66" t="s">
        <v>38</v>
      </c>
      <c r="F63" s="75">
        <v>1.0</v>
      </c>
      <c r="G63" s="75"/>
      <c r="H63" s="76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>
      <c r="A64" s="73"/>
      <c r="B64" s="74"/>
      <c r="C64" s="74"/>
      <c r="D64" s="83"/>
      <c r="E64" s="58" t="s">
        <v>40</v>
      </c>
      <c r="F64" s="48"/>
      <c r="G64" s="48"/>
      <c r="H64" s="79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>
      <c r="A65" s="80"/>
      <c r="B65" s="81"/>
      <c r="C65" s="78"/>
      <c r="D65" s="83"/>
      <c r="E65" s="66" t="s">
        <v>38</v>
      </c>
      <c r="F65" s="75"/>
      <c r="G65" s="75"/>
      <c r="H65" s="76"/>
      <c r="I65" s="21"/>
      <c r="J65" s="21"/>
      <c r="K65" s="96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>
      <c r="A66" s="80"/>
      <c r="B66" s="78"/>
      <c r="C66" s="78"/>
      <c r="D66" s="83"/>
      <c r="E66" s="58" t="s">
        <v>43</v>
      </c>
      <c r="F66" s="48">
        <v>0.0</v>
      </c>
      <c r="G66" s="67" t="s">
        <v>44</v>
      </c>
      <c r="H66" s="79">
        <v>0.0</v>
      </c>
      <c r="I66" s="21"/>
      <c r="J66" s="21"/>
      <c r="K66" s="96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>
      <c r="A67" s="80"/>
      <c r="B67" s="78"/>
      <c r="C67" s="78"/>
      <c r="D67" s="83"/>
      <c r="E67" s="66" t="s">
        <v>46</v>
      </c>
      <c r="F67" s="75">
        <v>0.0</v>
      </c>
      <c r="G67" s="84" t="s">
        <v>47</v>
      </c>
      <c r="H67" s="76">
        <v>0.0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>
      <c r="A68" s="80"/>
      <c r="B68" s="78"/>
      <c r="C68" s="78"/>
      <c r="D68" s="83"/>
      <c r="E68" s="66" t="s">
        <v>49</v>
      </c>
      <c r="F68" s="75"/>
      <c r="G68" s="84" t="s">
        <v>50</v>
      </c>
      <c r="H68" s="76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>
      <c r="A69" s="88"/>
      <c r="B69" s="89"/>
      <c r="C69" s="90"/>
      <c r="D69" s="91"/>
      <c r="E69" s="92" t="s">
        <v>51</v>
      </c>
      <c r="F69" s="93">
        <f>ROUNDUP((COUNTA(A62:D69)*0.25+(F66/1000)+(H66/1000)+(F67/1000)+(H67/1000)+F63+G63+H63+F65+G65+H65+H68)*4)/4</f>
        <v>1.75</v>
      </c>
      <c r="G69" s="94" t="s">
        <v>52</v>
      </c>
      <c r="H69" s="95" t="str">
        <f t="array" ref="H69">INDEX(Speed,ROUNDUP(F69)+1,1)</f>
        <v>120' (40')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>
      <c r="A73" s="12" t="s">
        <v>8</v>
      </c>
      <c r="B73" s="13" t="s">
        <v>9</v>
      </c>
      <c r="C73" s="123">
        <v>3.0</v>
      </c>
      <c r="D73" s="15" t="str">
        <f t="array" ref="D73">INDEX(Ability_Score_Modifiers,C73,1)</f>
        <v>-3</v>
      </c>
      <c r="E73" s="16" t="s">
        <v>10</v>
      </c>
      <c r="F73" s="17"/>
      <c r="G73" s="17"/>
      <c r="H73" s="18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>
      <c r="A74" s="22" t="s">
        <v>125</v>
      </c>
      <c r="B74" s="23" t="s">
        <v>12</v>
      </c>
      <c r="C74" s="125">
        <v>13.0</v>
      </c>
      <c r="D74" s="25" t="str">
        <f t="array" ref="D74">INDEX(Ability_Score_Modifiers,C74,1)</f>
        <v>+1</v>
      </c>
      <c r="E74" s="26"/>
      <c r="H74" s="27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>
      <c r="A75" s="30" t="s">
        <v>14</v>
      </c>
      <c r="B75" s="23" t="s">
        <v>15</v>
      </c>
      <c r="C75" s="125">
        <v>6.0</v>
      </c>
      <c r="D75" s="25" t="str">
        <f t="array" ref="D75">INDEX(Ability_Score_Modifiers,C75,1)</f>
        <v>-1</v>
      </c>
      <c r="E75" s="26"/>
      <c r="H75" s="27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>
      <c r="A76" s="22" t="s">
        <v>126</v>
      </c>
      <c r="B76" s="32" t="s">
        <v>17</v>
      </c>
      <c r="C76" s="125">
        <v>12.0</v>
      </c>
      <c r="D76" s="25" t="str">
        <f t="array" ref="D76">INDEX(Ability_Score_Modifiers,C76,1)</f>
        <v/>
      </c>
      <c r="E76" s="26"/>
      <c r="H76" s="27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>
      <c r="A77" s="35" t="s">
        <v>19</v>
      </c>
      <c r="B77" s="23" t="s">
        <v>20</v>
      </c>
      <c r="C77" s="125">
        <v>13.0</v>
      </c>
      <c r="D77" s="25" t="str">
        <f t="array" ref="D77">INDEX(Ability_Score_Modifiers,C77,1)</f>
        <v>+1</v>
      </c>
      <c r="E77" s="26"/>
      <c r="H77" s="27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>
      <c r="A78" s="37">
        <v>0.0</v>
      </c>
      <c r="B78" s="23" t="s">
        <v>22</v>
      </c>
      <c r="C78" s="125">
        <v>13.0</v>
      </c>
      <c r="D78" s="25" t="str">
        <f t="array" ref="D78">INDEX(Ability_Score_Modifiers,C78,1)</f>
        <v>+1</v>
      </c>
      <c r="E78" s="26"/>
      <c r="H78" s="27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>
      <c r="A79" s="41" t="s">
        <v>24</v>
      </c>
      <c r="B79" s="42">
        <v>4.0</v>
      </c>
      <c r="C79" s="43" t="s">
        <v>25</v>
      </c>
      <c r="D79" s="44">
        <v>4.0</v>
      </c>
      <c r="E79" s="45"/>
      <c r="H79" s="27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>
      <c r="A80" s="47" t="s">
        <v>26</v>
      </c>
      <c r="B80" s="48">
        <v>0.0</v>
      </c>
      <c r="C80" s="49" t="s">
        <v>27</v>
      </c>
      <c r="D80" s="50" t="str">
        <f>CONCATENATE(16-D77,"+ on a d20")</f>
        <v>15+ on a d20</v>
      </c>
      <c r="E80" s="45"/>
      <c r="H80" s="27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>
      <c r="A81" s="51" t="s">
        <v>28</v>
      </c>
      <c r="B81" s="52">
        <v>0.0</v>
      </c>
      <c r="C81" s="51" t="s">
        <v>29</v>
      </c>
      <c r="D81" s="53">
        <v>100.0</v>
      </c>
      <c r="E81" s="45"/>
      <c r="H81" s="27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>
      <c r="A82" s="54" t="s">
        <v>30</v>
      </c>
      <c r="B82" s="55" t="str">
        <f>CONCATENATE(11-D73,"+ on a d20")</f>
        <v>14+ on a d20</v>
      </c>
      <c r="C82" s="56" t="s">
        <v>31</v>
      </c>
      <c r="D82" s="57" t="str">
        <f>CONCATENATE(11-D74,"+ on a d20")</f>
        <v>10+ on a d20</v>
      </c>
      <c r="E82" s="45"/>
      <c r="H82" s="27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>
      <c r="A83" s="58" t="s">
        <v>32</v>
      </c>
      <c r="B83" s="48" t="s">
        <v>127</v>
      </c>
      <c r="C83" s="59"/>
      <c r="D83" s="60"/>
      <c r="E83" s="45"/>
      <c r="H83" s="27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>
      <c r="A84" s="61" t="s">
        <v>33</v>
      </c>
      <c r="B84" s="62" t="s">
        <v>80</v>
      </c>
      <c r="C84" s="62"/>
      <c r="D84" s="63"/>
      <c r="E84" s="64" t="s">
        <v>128</v>
      </c>
      <c r="F84" s="65"/>
      <c r="G84" s="65"/>
      <c r="H84" s="40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>
      <c r="A85" s="66" t="s">
        <v>35</v>
      </c>
      <c r="B85" s="65"/>
      <c r="C85" s="65"/>
      <c r="D85" s="65"/>
      <c r="E85" s="65"/>
      <c r="F85" s="65"/>
      <c r="G85" s="65"/>
      <c r="H85" s="40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>
      <c r="A86" s="70" t="s">
        <v>127</v>
      </c>
      <c r="B86" s="71" t="s">
        <v>84</v>
      </c>
      <c r="C86" s="71" t="s">
        <v>85</v>
      </c>
      <c r="D86" s="120" t="s">
        <v>106</v>
      </c>
      <c r="E86" s="16" t="s">
        <v>36</v>
      </c>
      <c r="F86" s="42"/>
      <c r="G86" s="42"/>
      <c r="H86" s="7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>
      <c r="A87" s="73" t="s">
        <v>120</v>
      </c>
      <c r="B87" s="74" t="s">
        <v>129</v>
      </c>
      <c r="C87" s="74"/>
      <c r="D87" s="121"/>
      <c r="E87" s="66" t="s">
        <v>38</v>
      </c>
      <c r="F87" s="75"/>
      <c r="G87" s="75"/>
      <c r="H87" s="76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>
      <c r="A88" s="73"/>
      <c r="B88" s="74"/>
      <c r="C88" s="74"/>
      <c r="D88" s="83"/>
      <c r="E88" s="58" t="s">
        <v>40</v>
      </c>
      <c r="F88" s="48"/>
      <c r="G88" s="48"/>
      <c r="H88" s="79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>
      <c r="A89" s="80"/>
      <c r="B89" s="81"/>
      <c r="C89" s="78"/>
      <c r="D89" s="83"/>
      <c r="E89" s="66" t="s">
        <v>38</v>
      </c>
      <c r="F89" s="75"/>
      <c r="G89" s="75"/>
      <c r="H89" s="76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>
      <c r="A90" s="80"/>
      <c r="B90" s="78"/>
      <c r="C90" s="78"/>
      <c r="D90" s="83"/>
      <c r="E90" s="58" t="s">
        <v>43</v>
      </c>
      <c r="F90" s="48">
        <v>0.0</v>
      </c>
      <c r="G90" s="67" t="s">
        <v>44</v>
      </c>
      <c r="H90" s="79">
        <v>20.0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>
      <c r="A91" s="80"/>
      <c r="B91" s="78"/>
      <c r="C91" s="78"/>
      <c r="D91" s="83"/>
      <c r="E91" s="66" t="s">
        <v>46</v>
      </c>
      <c r="F91" s="75">
        <v>5.0</v>
      </c>
      <c r="G91" s="84" t="s">
        <v>47</v>
      </c>
      <c r="H91" s="76">
        <v>0.0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>
      <c r="A92" s="80"/>
      <c r="B92" s="78"/>
      <c r="C92" s="78"/>
      <c r="D92" s="83"/>
      <c r="E92" s="66" t="s">
        <v>49</v>
      </c>
      <c r="F92" s="75"/>
      <c r="G92" s="84" t="s">
        <v>50</v>
      </c>
      <c r="H92" s="76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>
      <c r="A93" s="88"/>
      <c r="B93" s="89"/>
      <c r="C93" s="90"/>
      <c r="D93" s="91"/>
      <c r="E93" s="92" t="s">
        <v>51</v>
      </c>
      <c r="F93" s="93">
        <f>ROUNDUP((COUNTA(A86:D93)*0.25+(F90/1000)+(H90/1000)+(F91/1000)+(H91/1000)+F87+G87+H87+F89+G89+H89+H92)*4)/4</f>
        <v>1.75</v>
      </c>
      <c r="G93" s="94" t="s">
        <v>52</v>
      </c>
      <c r="H93" s="95" t="str">
        <f t="array" ref="H93">INDEX(Speed,ROUNDUP(F93)+1,1)</f>
        <v>120' (40')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63">
    <mergeCell ref="E56:H56"/>
    <mergeCell ref="E57:H57"/>
    <mergeCell ref="E58:H58"/>
    <mergeCell ref="E59:H59"/>
    <mergeCell ref="E60:H60"/>
    <mergeCell ref="A61:H61"/>
    <mergeCell ref="E49:H49"/>
    <mergeCell ref="E50:H50"/>
    <mergeCell ref="E51:H51"/>
    <mergeCell ref="E52:H52"/>
    <mergeCell ref="E53:H53"/>
    <mergeCell ref="E54:H54"/>
    <mergeCell ref="E55:H55"/>
    <mergeCell ref="K5:L5"/>
    <mergeCell ref="K6:L6"/>
    <mergeCell ref="E1:H1"/>
    <mergeCell ref="J1:L1"/>
    <mergeCell ref="E2:H2"/>
    <mergeCell ref="K2:L2"/>
    <mergeCell ref="E3:H3"/>
    <mergeCell ref="K3:L3"/>
    <mergeCell ref="K4:L4"/>
    <mergeCell ref="E11:H11"/>
    <mergeCell ref="E12:H12"/>
    <mergeCell ref="A13:H13"/>
    <mergeCell ref="J14:L14"/>
    <mergeCell ref="J15:L15"/>
    <mergeCell ref="J16:L16"/>
    <mergeCell ref="J17:L17"/>
    <mergeCell ref="J18:L18"/>
    <mergeCell ref="E4:H4"/>
    <mergeCell ref="E5:H5"/>
    <mergeCell ref="E6:H6"/>
    <mergeCell ref="E7:H7"/>
    <mergeCell ref="E8:H8"/>
    <mergeCell ref="E9:H9"/>
    <mergeCell ref="E10:H10"/>
    <mergeCell ref="E32:H32"/>
    <mergeCell ref="E33:H33"/>
    <mergeCell ref="E34:H34"/>
    <mergeCell ref="E35:H35"/>
    <mergeCell ref="E36:H36"/>
    <mergeCell ref="A37:H37"/>
    <mergeCell ref="E25:H25"/>
    <mergeCell ref="E26:H26"/>
    <mergeCell ref="E27:H27"/>
    <mergeCell ref="E28:H28"/>
    <mergeCell ref="E29:H29"/>
    <mergeCell ref="E30:H30"/>
    <mergeCell ref="E31:H31"/>
    <mergeCell ref="E80:H80"/>
    <mergeCell ref="E81:H81"/>
    <mergeCell ref="E82:H82"/>
    <mergeCell ref="E83:H83"/>
    <mergeCell ref="E84:H84"/>
    <mergeCell ref="A85:H85"/>
    <mergeCell ref="E73:H73"/>
    <mergeCell ref="E74:H74"/>
    <mergeCell ref="E75:H75"/>
    <mergeCell ref="E76:H76"/>
    <mergeCell ref="E77:H77"/>
    <mergeCell ref="E78:H78"/>
    <mergeCell ref="E79:H79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3.57"/>
  </cols>
  <sheetData>
    <row r="1">
      <c r="B1" s="133" t="s">
        <v>130</v>
      </c>
      <c r="D1" s="134" t="s">
        <v>131</v>
      </c>
      <c r="F1" s="134" t="s">
        <v>132</v>
      </c>
      <c r="H1" s="134" t="s">
        <v>133</v>
      </c>
      <c r="P1" s="133"/>
    </row>
    <row r="2">
      <c r="P2" s="135"/>
    </row>
    <row r="3">
      <c r="P3" s="133"/>
    </row>
    <row r="4">
      <c r="B4" s="136" t="str">
        <f>"-3"</f>
        <v>-3</v>
      </c>
      <c r="D4" s="137" t="s">
        <v>134</v>
      </c>
      <c r="F4" s="137" t="s">
        <v>134</v>
      </c>
      <c r="H4" s="137" t="s">
        <v>135</v>
      </c>
      <c r="P4" s="135"/>
    </row>
    <row r="5">
      <c r="B5" s="138" t="str">
        <f t="shared" ref="B5:B6" si="1">"-2"</f>
        <v>-2</v>
      </c>
      <c r="D5" s="139" t="s">
        <v>134</v>
      </c>
      <c r="F5" s="139" t="s">
        <v>134</v>
      </c>
      <c r="H5" s="139" t="s">
        <v>135</v>
      </c>
      <c r="P5" s="133"/>
    </row>
    <row r="6">
      <c r="B6" s="138" t="str">
        <f t="shared" si="1"/>
        <v>-2</v>
      </c>
      <c r="D6" s="139" t="s">
        <v>134</v>
      </c>
      <c r="F6" s="139" t="s">
        <v>134</v>
      </c>
      <c r="H6" s="139" t="s">
        <v>135</v>
      </c>
      <c r="P6" s="135"/>
    </row>
    <row r="7">
      <c r="B7" s="138" t="str">
        <f t="shared" ref="B7:B9" si="2">"-1"</f>
        <v>-1</v>
      </c>
      <c r="D7" s="139" t="s">
        <v>134</v>
      </c>
      <c r="F7" s="139" t="s">
        <v>134</v>
      </c>
      <c r="H7" s="139" t="s">
        <v>135</v>
      </c>
      <c r="P7" s="133"/>
    </row>
    <row r="8">
      <c r="B8" s="138" t="str">
        <f t="shared" si="2"/>
        <v>-1</v>
      </c>
      <c r="D8" s="139" t="s">
        <v>134</v>
      </c>
      <c r="F8" s="139" t="s">
        <v>134</v>
      </c>
      <c r="H8" s="139" t="s">
        <v>135</v>
      </c>
      <c r="P8" s="135"/>
    </row>
    <row r="9">
      <c r="B9" s="138" t="str">
        <f t="shared" si="2"/>
        <v>-1</v>
      </c>
      <c r="D9" s="139" t="s">
        <v>136</v>
      </c>
      <c r="F9" s="139" t="s">
        <v>134</v>
      </c>
      <c r="H9" s="139" t="s">
        <v>135</v>
      </c>
      <c r="P9" s="133"/>
    </row>
    <row r="10">
      <c r="B10" s="139"/>
      <c r="D10" s="139" t="s">
        <v>136</v>
      </c>
      <c r="F10" s="139" t="s">
        <v>134</v>
      </c>
      <c r="H10" s="139" t="s">
        <v>135</v>
      </c>
      <c r="P10" s="133"/>
    </row>
    <row r="11">
      <c r="B11" s="139"/>
      <c r="D11" s="139" t="s">
        <v>137</v>
      </c>
      <c r="F11" s="139" t="s">
        <v>134</v>
      </c>
      <c r="H11" s="139" t="s">
        <v>135</v>
      </c>
      <c r="P11" s="133"/>
    </row>
    <row r="12">
      <c r="B12" s="139"/>
      <c r="D12" s="139" t="s">
        <v>137</v>
      </c>
      <c r="F12" s="139" t="s">
        <v>134</v>
      </c>
      <c r="H12" s="139" t="s">
        <v>135</v>
      </c>
      <c r="P12" s="133"/>
    </row>
    <row r="13">
      <c r="B13" s="139"/>
      <c r="D13" s="139" t="s">
        <v>138</v>
      </c>
      <c r="F13" s="139" t="s">
        <v>134</v>
      </c>
      <c r="H13" s="139" t="s">
        <v>135</v>
      </c>
      <c r="P13" s="133"/>
    </row>
    <row r="14">
      <c r="B14" s="140" t="str">
        <f t="shared" ref="B14:B16" si="3">"+1"</f>
        <v>+1</v>
      </c>
      <c r="D14" s="139" t="s">
        <v>138</v>
      </c>
      <c r="F14" s="139" t="s">
        <v>134</v>
      </c>
      <c r="H14" s="139" t="s">
        <v>135</v>
      </c>
      <c r="P14" s="133"/>
    </row>
    <row r="15">
      <c r="B15" s="138" t="str">
        <f t="shared" si="3"/>
        <v>+1</v>
      </c>
      <c r="D15" s="139" t="s">
        <v>138</v>
      </c>
      <c r="F15" s="139" t="s">
        <v>134</v>
      </c>
      <c r="H15" s="139" t="s">
        <v>135</v>
      </c>
      <c r="P15" s="133"/>
    </row>
    <row r="16">
      <c r="B16" s="138" t="str">
        <f t="shared" si="3"/>
        <v>+1</v>
      </c>
      <c r="D16" s="139" t="s">
        <v>138</v>
      </c>
      <c r="F16" s="139" t="s">
        <v>134</v>
      </c>
      <c r="H16" s="139" t="s">
        <v>135</v>
      </c>
    </row>
    <row r="17">
      <c r="B17" s="138" t="str">
        <f t="shared" ref="B17:B18" si="4">"+2"</f>
        <v>+2</v>
      </c>
      <c r="D17" s="139" t="s">
        <v>138</v>
      </c>
      <c r="F17" s="139" t="s">
        <v>134</v>
      </c>
      <c r="H17" s="139" t="s">
        <v>135</v>
      </c>
    </row>
    <row r="18">
      <c r="B18" s="138" t="str">
        <f t="shared" si="4"/>
        <v>+2</v>
      </c>
      <c r="D18" s="139" t="s">
        <v>138</v>
      </c>
      <c r="F18" s="139" t="s">
        <v>134</v>
      </c>
      <c r="H18" s="139" t="s">
        <v>135</v>
      </c>
    </row>
    <row r="19">
      <c r="B19" s="141" t="str">
        <f>"+3"</f>
        <v>+3</v>
      </c>
      <c r="D19" s="139" t="s">
        <v>138</v>
      </c>
      <c r="F19" s="139" t="s">
        <v>134</v>
      </c>
      <c r="H19" s="139" t="s">
        <v>135</v>
      </c>
    </row>
    <row r="20">
      <c r="D20" s="139" t="s">
        <v>138</v>
      </c>
      <c r="F20" s="139" t="s">
        <v>134</v>
      </c>
      <c r="H20" s="139" t="s">
        <v>135</v>
      </c>
      <c r="I20" s="135"/>
      <c r="L20" s="135"/>
      <c r="P20" s="135"/>
    </row>
    <row r="21">
      <c r="D21" s="139" t="s">
        <v>138</v>
      </c>
      <c r="F21" s="139" t="s">
        <v>134</v>
      </c>
      <c r="H21" s="139" t="s">
        <v>135</v>
      </c>
    </row>
    <row r="22">
      <c r="D22" s="139" t="s">
        <v>138</v>
      </c>
      <c r="F22" s="139" t="s">
        <v>134</v>
      </c>
      <c r="H22" s="139" t="s">
        <v>135</v>
      </c>
    </row>
    <row r="23">
      <c r="D23" s="139" t="s">
        <v>138</v>
      </c>
      <c r="F23" s="139" t="s">
        <v>134</v>
      </c>
      <c r="H23" s="139" t="s">
        <v>135</v>
      </c>
    </row>
    <row r="24">
      <c r="D24" s="139" t="s">
        <v>138</v>
      </c>
      <c r="F24" s="139" t="s">
        <v>134</v>
      </c>
      <c r="G24" s="133"/>
      <c r="H24" s="139" t="s">
        <v>135</v>
      </c>
      <c r="I24" s="133"/>
      <c r="O24" s="133"/>
      <c r="P24" s="133"/>
      <c r="Q24" s="133"/>
      <c r="R24" s="133"/>
    </row>
    <row r="25">
      <c r="D25" s="139" t="s">
        <v>138</v>
      </c>
      <c r="F25" s="139" t="s">
        <v>134</v>
      </c>
      <c r="H25" s="139" t="s">
        <v>134</v>
      </c>
      <c r="I25" s="133"/>
      <c r="O25" s="133"/>
      <c r="R25" s="133"/>
    </row>
    <row r="26">
      <c r="B26" s="133"/>
      <c r="D26" s="139" t="s">
        <v>138</v>
      </c>
      <c r="F26" s="139" t="s">
        <v>134</v>
      </c>
      <c r="H26" s="139" t="s">
        <v>134</v>
      </c>
      <c r="O26" s="133"/>
    </row>
    <row r="27">
      <c r="B27" s="133"/>
      <c r="D27" s="139" t="s">
        <v>138</v>
      </c>
      <c r="F27" s="139" t="s">
        <v>134</v>
      </c>
      <c r="H27" s="139" t="s">
        <v>134</v>
      </c>
    </row>
    <row r="28">
      <c r="B28" s="133"/>
      <c r="D28" s="139" t="s">
        <v>138</v>
      </c>
      <c r="F28" s="139" t="s">
        <v>134</v>
      </c>
      <c r="H28" s="139" t="s">
        <v>134</v>
      </c>
    </row>
    <row r="29">
      <c r="B29" s="133"/>
      <c r="F29" s="139" t="s">
        <v>134</v>
      </c>
      <c r="H29" s="139" t="s">
        <v>134</v>
      </c>
    </row>
    <row r="30">
      <c r="B30" s="133"/>
      <c r="F30" s="139" t="s">
        <v>134</v>
      </c>
      <c r="H30" s="139" t="s">
        <v>134</v>
      </c>
    </row>
    <row r="31">
      <c r="B31" s="133"/>
      <c r="F31" s="139" t="s">
        <v>134</v>
      </c>
      <c r="H31" s="139" t="s">
        <v>134</v>
      </c>
    </row>
    <row r="32">
      <c r="F32" s="139" t="s">
        <v>134</v>
      </c>
      <c r="H32" s="139" t="s">
        <v>134</v>
      </c>
      <c r="N32" s="133"/>
    </row>
    <row r="33">
      <c r="F33" s="139" t="s">
        <v>134</v>
      </c>
      <c r="G33" s="133"/>
      <c r="H33" s="139" t="s">
        <v>134</v>
      </c>
      <c r="I33" s="133"/>
      <c r="O33" s="133"/>
      <c r="P33" s="133"/>
      <c r="Q33" s="133"/>
      <c r="R33" s="133"/>
    </row>
    <row r="34">
      <c r="F34" s="139" t="s">
        <v>134</v>
      </c>
      <c r="H34" s="139" t="s">
        <v>134</v>
      </c>
      <c r="I34" s="133"/>
      <c r="O34" s="133"/>
      <c r="R34" s="133"/>
    </row>
    <row r="35">
      <c r="F35" s="139" t="s">
        <v>134</v>
      </c>
      <c r="H35" s="139" t="s">
        <v>134</v>
      </c>
      <c r="I35" s="133"/>
      <c r="O35" s="133"/>
      <c r="R35" s="133"/>
    </row>
    <row r="36">
      <c r="B36" s="133"/>
      <c r="F36" s="139" t="s">
        <v>134</v>
      </c>
      <c r="H36" s="139" t="s">
        <v>134</v>
      </c>
      <c r="O36" s="133"/>
    </row>
    <row r="37">
      <c r="B37" s="133"/>
      <c r="F37" s="139" t="s">
        <v>134</v>
      </c>
      <c r="H37" s="139" t="s">
        <v>134</v>
      </c>
    </row>
    <row r="38">
      <c r="B38" s="133"/>
      <c r="F38" s="139" t="s">
        <v>134</v>
      </c>
      <c r="H38" s="139" t="s">
        <v>134</v>
      </c>
    </row>
    <row r="39">
      <c r="B39" s="133"/>
      <c r="F39" s="139" t="s">
        <v>134</v>
      </c>
      <c r="H39" s="139" t="s">
        <v>134</v>
      </c>
    </row>
    <row r="40">
      <c r="B40" s="133"/>
      <c r="F40" s="139" t="s">
        <v>134</v>
      </c>
      <c r="H40" s="139" t="s">
        <v>134</v>
      </c>
    </row>
    <row r="41">
      <c r="B41" s="133"/>
      <c r="F41" s="139" t="s">
        <v>134</v>
      </c>
      <c r="H41" s="139" t="s">
        <v>134</v>
      </c>
    </row>
    <row r="42">
      <c r="F42" s="139" t="s">
        <v>134</v>
      </c>
      <c r="G42" s="133"/>
      <c r="H42" s="139" t="s">
        <v>134</v>
      </c>
      <c r="I42" s="133"/>
      <c r="O42" s="133"/>
      <c r="P42" s="133"/>
      <c r="Q42" s="133"/>
      <c r="R42" s="133"/>
    </row>
    <row r="43">
      <c r="F43" s="139" t="s">
        <v>134</v>
      </c>
      <c r="H43" s="142" t="s">
        <v>134</v>
      </c>
      <c r="I43" s="133"/>
      <c r="O43" s="133"/>
      <c r="R43" s="133"/>
    </row>
    <row r="44">
      <c r="F44" s="139" t="s">
        <v>134</v>
      </c>
      <c r="H44" s="134"/>
      <c r="O44" s="133"/>
      <c r="R44" s="133"/>
    </row>
    <row r="45">
      <c r="F45" s="139" t="s">
        <v>137</v>
      </c>
      <c r="H45" s="134"/>
      <c r="O45" s="133"/>
    </row>
    <row r="46">
      <c r="F46" s="139" t="s">
        <v>137</v>
      </c>
      <c r="H46" s="134"/>
      <c r="O46" s="133"/>
    </row>
    <row r="47">
      <c r="F47" s="139" t="s">
        <v>137</v>
      </c>
      <c r="H47" s="134"/>
      <c r="O47" s="133"/>
    </row>
    <row r="48">
      <c r="F48" s="139" t="s">
        <v>137</v>
      </c>
      <c r="H48" s="134"/>
    </row>
    <row r="49">
      <c r="F49" s="139" t="s">
        <v>137</v>
      </c>
      <c r="H49" s="134"/>
    </row>
    <row r="50">
      <c r="F50" s="139" t="s">
        <v>137</v>
      </c>
      <c r="H50" s="134"/>
    </row>
    <row r="51">
      <c r="F51" s="139" t="s">
        <v>137</v>
      </c>
      <c r="G51" s="133"/>
      <c r="H51" s="134"/>
      <c r="I51" s="133"/>
      <c r="O51" s="133"/>
      <c r="P51" s="133"/>
      <c r="Q51" s="133"/>
      <c r="R51" s="133"/>
    </row>
    <row r="52">
      <c r="F52" s="139" t="s">
        <v>137</v>
      </c>
      <c r="H52" s="134"/>
      <c r="I52" s="133"/>
      <c r="O52" s="133"/>
      <c r="R52" s="133"/>
    </row>
    <row r="53">
      <c r="F53" s="139" t="s">
        <v>137</v>
      </c>
      <c r="H53" s="134"/>
      <c r="I53" s="133"/>
      <c r="O53" s="133"/>
      <c r="R53" s="133"/>
    </row>
    <row r="54">
      <c r="F54" s="139" t="s">
        <v>137</v>
      </c>
      <c r="H54" s="134"/>
      <c r="I54" s="133"/>
      <c r="O54" s="133"/>
      <c r="R54" s="133"/>
    </row>
    <row r="55">
      <c r="F55" s="139" t="s">
        <v>137</v>
      </c>
      <c r="H55" s="134"/>
      <c r="O55" s="133"/>
    </row>
    <row r="56">
      <c r="F56" s="139" t="s">
        <v>137</v>
      </c>
      <c r="H56" s="134"/>
    </row>
    <row r="57">
      <c r="F57" s="139" t="s">
        <v>137</v>
      </c>
      <c r="H57" s="134"/>
    </row>
    <row r="58">
      <c r="F58" s="139" t="s">
        <v>137</v>
      </c>
      <c r="H58" s="134"/>
    </row>
    <row r="59">
      <c r="F59" s="139" t="s">
        <v>137</v>
      </c>
      <c r="H59" s="134"/>
    </row>
    <row r="60">
      <c r="F60" s="139" t="s">
        <v>137</v>
      </c>
      <c r="G60" s="133"/>
      <c r="H60" s="134"/>
      <c r="I60" s="133"/>
      <c r="O60" s="133"/>
      <c r="P60" s="133"/>
      <c r="Q60" s="133"/>
      <c r="R60" s="133"/>
    </row>
    <row r="61">
      <c r="F61" s="139" t="s">
        <v>137</v>
      </c>
      <c r="H61" s="134"/>
      <c r="I61" s="133"/>
      <c r="O61" s="133"/>
      <c r="R61" s="133"/>
    </row>
    <row r="62">
      <c r="F62" s="139" t="s">
        <v>137</v>
      </c>
      <c r="H62" s="134"/>
      <c r="I62" s="133"/>
      <c r="O62" s="133"/>
      <c r="R62" s="133"/>
    </row>
    <row r="63">
      <c r="F63" s="139" t="s">
        <v>137</v>
      </c>
      <c r="H63" s="134"/>
      <c r="I63" s="133"/>
      <c r="O63" s="133"/>
      <c r="R63" s="133"/>
    </row>
    <row r="64">
      <c r="F64" s="139" t="s">
        <v>137</v>
      </c>
      <c r="H64" s="134"/>
      <c r="I64" s="133"/>
      <c r="O64" s="133"/>
    </row>
    <row r="65">
      <c r="F65" s="139" t="s">
        <v>137</v>
      </c>
      <c r="H65" s="134"/>
    </row>
    <row r="66">
      <c r="F66" s="139" t="s">
        <v>137</v>
      </c>
      <c r="H66" s="134"/>
    </row>
    <row r="67">
      <c r="F67" s="139" t="s">
        <v>137</v>
      </c>
      <c r="H67" s="134"/>
    </row>
    <row r="68">
      <c r="F68" s="139" t="s">
        <v>137</v>
      </c>
      <c r="H68" s="134"/>
    </row>
    <row r="69">
      <c r="F69" s="139" t="s">
        <v>137</v>
      </c>
      <c r="G69" s="133"/>
      <c r="H69" s="134"/>
      <c r="I69" s="133"/>
      <c r="O69" s="133"/>
      <c r="P69" s="133"/>
      <c r="Q69" s="133"/>
      <c r="R69" s="133"/>
    </row>
    <row r="70">
      <c r="F70" s="139" t="s">
        <v>137</v>
      </c>
      <c r="H70" s="134"/>
      <c r="I70" s="133"/>
      <c r="O70" s="133"/>
      <c r="R70" s="133"/>
    </row>
    <row r="71">
      <c r="F71" s="139" t="s">
        <v>137</v>
      </c>
      <c r="H71" s="134"/>
      <c r="I71" s="133"/>
      <c r="O71" s="133"/>
      <c r="P71" s="133"/>
      <c r="R71" s="133"/>
    </row>
    <row r="72">
      <c r="F72" s="139" t="s">
        <v>137</v>
      </c>
      <c r="H72" s="134"/>
      <c r="I72" s="133"/>
      <c r="O72" s="133"/>
      <c r="R72" s="133"/>
      <c r="T72" s="133"/>
    </row>
    <row r="73">
      <c r="F73" s="139" t="s">
        <v>137</v>
      </c>
      <c r="H73" s="134"/>
      <c r="I73" s="133"/>
      <c r="O73" s="133"/>
      <c r="P73" s="133"/>
      <c r="R73" s="133"/>
    </row>
    <row r="74">
      <c r="F74" s="139" t="s">
        <v>137</v>
      </c>
      <c r="H74" s="134"/>
    </row>
    <row r="75">
      <c r="F75" s="139" t="s">
        <v>137</v>
      </c>
      <c r="H75" s="134"/>
    </row>
    <row r="76">
      <c r="F76" s="139" t="s">
        <v>137</v>
      </c>
      <c r="H76" s="134"/>
    </row>
    <row r="77">
      <c r="F77" s="139" t="s">
        <v>137</v>
      </c>
      <c r="H77" s="134"/>
    </row>
    <row r="78">
      <c r="F78" s="139" t="s">
        <v>137</v>
      </c>
      <c r="H78" s="134"/>
    </row>
    <row r="79">
      <c r="F79" s="139" t="s">
        <v>137</v>
      </c>
      <c r="H79" s="134"/>
    </row>
    <row r="80">
      <c r="F80" s="139" t="s">
        <v>137</v>
      </c>
      <c r="H80" s="134"/>
    </row>
    <row r="81">
      <c r="F81" s="139" t="s">
        <v>137</v>
      </c>
      <c r="H81" s="134"/>
    </row>
    <row r="82">
      <c r="F82" s="139" t="s">
        <v>137</v>
      </c>
      <c r="H82" s="134"/>
    </row>
    <row r="83">
      <c r="F83" s="139" t="s">
        <v>137</v>
      </c>
      <c r="H83" s="134"/>
    </row>
    <row r="84">
      <c r="F84" s="142" t="s">
        <v>137</v>
      </c>
      <c r="H84" s="134"/>
    </row>
  </sheetData>
  <drawing r:id="rId1"/>
</worksheet>
</file>